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ileDesktop\Desktop\Атлетска Лига\"/>
    </mc:Choice>
  </mc:AlternateContent>
  <xr:revisionPtr revIDLastSave="0" documentId="13_ncr:1_{D8FC5D66-8F85-4245-A95C-976C223AED91}" xr6:coauthVersionLast="47" xr6:coauthVersionMax="47" xr10:uidLastSave="{00000000-0000-0000-0000-000000000000}"/>
  <bookViews>
    <workbookView xWindow="-108" yWindow="-108" windowWidth="30936" windowHeight="16896" xr2:uid="{2A0CFFCA-83DD-4022-88C6-8D82C4EC1228}"/>
  </bookViews>
  <sheets>
    <sheet name="Правила" sheetId="1" r:id="rId1"/>
    <sheet name="Топ Листа 2024" sheetId="18" r:id="rId2"/>
    <sheet name="Топ Листа - Детално" sheetId="13" r:id="rId3"/>
    <sheet name="Гевгелија" sheetId="3" r:id="rId4"/>
    <sheet name="СупериорРанс" sheetId="6" r:id="rId5"/>
    <sheet name="Halk Eco" sheetId="7" r:id="rId6"/>
    <sheet name="Кавадарци" sheetId="10" r:id="rId7"/>
    <sheet name="Битола" sheetId="12" r:id="rId8"/>
    <sheet name="Прилеп" sheetId="14" r:id="rId9"/>
    <sheet name="Велес-Рацин" sheetId="11" r:id="rId10"/>
    <sheet name="КRUN" sheetId="16" r:id="rId11"/>
    <sheet name="Охрид Трчат" sheetId="17" r:id="rId12"/>
    <sheet name="Додатоци" sheetId="2" r:id="rId13"/>
    <sheet name="Поени од освоено место" sheetId="19" r:id="rId14"/>
    <sheet name="Поени од перформанс" sheetId="20" r:id="rId1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8" i="20" l="1"/>
  <c r="U15" i="20"/>
  <c r="U4" i="20"/>
  <c r="U24" i="20"/>
  <c r="U20" i="20"/>
  <c r="U28" i="20"/>
  <c r="U16" i="20"/>
  <c r="U22" i="20"/>
  <c r="U8" i="20"/>
  <c r="U5" i="20"/>
  <c r="U43" i="20"/>
  <c r="U48" i="20"/>
  <c r="U12" i="20"/>
  <c r="U25" i="20"/>
  <c r="U6" i="20"/>
  <c r="U44" i="20"/>
  <c r="U13" i="20"/>
  <c r="U7" i="20"/>
  <c r="U10" i="20"/>
  <c r="U58" i="20"/>
  <c r="U14" i="20"/>
  <c r="U9" i="20"/>
  <c r="U17" i="20"/>
  <c r="U35" i="20"/>
  <c r="U51" i="20"/>
  <c r="U55" i="20"/>
  <c r="U81" i="20"/>
  <c r="U39" i="20"/>
  <c r="U19" i="20"/>
  <c r="U49" i="20"/>
  <c r="U36" i="20"/>
  <c r="U38" i="20"/>
  <c r="U34" i="20"/>
  <c r="U53" i="20"/>
  <c r="U21" i="20"/>
  <c r="U37" i="20"/>
  <c r="U33" i="20"/>
  <c r="U79" i="20"/>
  <c r="U52" i="20"/>
  <c r="U40" i="20"/>
  <c r="U62" i="20"/>
  <c r="U71" i="20"/>
  <c r="U76" i="20"/>
  <c r="U73" i="20"/>
  <c r="U26" i="20"/>
  <c r="U41" i="20"/>
  <c r="U63" i="20"/>
  <c r="U86" i="20"/>
  <c r="U56" i="20"/>
  <c r="U67" i="20"/>
  <c r="U30" i="20"/>
  <c r="U42" i="20"/>
  <c r="U75" i="20"/>
  <c r="U59" i="20"/>
  <c r="U65" i="20"/>
  <c r="U11" i="20"/>
  <c r="U32" i="20"/>
  <c r="U60" i="20"/>
  <c r="U66" i="20"/>
  <c r="U29" i="20"/>
  <c r="U78" i="20"/>
  <c r="U82" i="20"/>
  <c r="U23" i="20"/>
  <c r="U61" i="20"/>
  <c r="U45" i="20"/>
  <c r="U54" i="20"/>
  <c r="U83" i="20"/>
  <c r="U27" i="20"/>
  <c r="U68" i="20"/>
  <c r="U69" i="20"/>
  <c r="U72" i="20"/>
  <c r="U50" i="20"/>
  <c r="U74" i="20"/>
  <c r="U46" i="20"/>
  <c r="U57" i="20"/>
  <c r="U87" i="20"/>
  <c r="U84" i="20"/>
  <c r="U85" i="20"/>
  <c r="U88" i="20"/>
  <c r="U31" i="20"/>
  <c r="U70" i="20"/>
  <c r="U77" i="20"/>
  <c r="U80" i="20"/>
  <c r="U47" i="20"/>
  <c r="U64" i="20"/>
  <c r="U90" i="20"/>
  <c r="U89" i="20"/>
  <c r="T18" i="20"/>
  <c r="T15" i="20"/>
  <c r="T4" i="20"/>
  <c r="T24" i="20"/>
  <c r="T20" i="20"/>
  <c r="T28" i="20"/>
  <c r="T16" i="20"/>
  <c r="T22" i="20"/>
  <c r="T8" i="20"/>
  <c r="T5" i="20"/>
  <c r="T43" i="20"/>
  <c r="T48" i="20"/>
  <c r="T12" i="20"/>
  <c r="T25" i="20"/>
  <c r="T6" i="20"/>
  <c r="T44" i="20"/>
  <c r="T13" i="20"/>
  <c r="T7" i="20"/>
  <c r="T10" i="20"/>
  <c r="T58" i="20"/>
  <c r="T14" i="20"/>
  <c r="T9" i="20"/>
  <c r="T17" i="20"/>
  <c r="T35" i="20"/>
  <c r="T51" i="20"/>
  <c r="T55" i="20"/>
  <c r="T81" i="20"/>
  <c r="T39" i="20"/>
  <c r="T19" i="20"/>
  <c r="T49" i="20"/>
  <c r="T36" i="20"/>
  <c r="T38" i="20"/>
  <c r="T34" i="20"/>
  <c r="T53" i="20"/>
  <c r="T21" i="20"/>
  <c r="T37" i="20"/>
  <c r="T33" i="20"/>
  <c r="T79" i="20"/>
  <c r="T52" i="20"/>
  <c r="T40" i="20"/>
  <c r="T62" i="20"/>
  <c r="T71" i="20"/>
  <c r="T76" i="20"/>
  <c r="T73" i="20"/>
  <c r="T26" i="20"/>
  <c r="T41" i="20"/>
  <c r="T63" i="20"/>
  <c r="T86" i="20"/>
  <c r="T56" i="20"/>
  <c r="T67" i="20"/>
  <c r="T30" i="20"/>
  <c r="T42" i="20"/>
  <c r="T75" i="20"/>
  <c r="T59" i="20"/>
  <c r="T65" i="20"/>
  <c r="T11" i="20"/>
  <c r="T32" i="20"/>
  <c r="T60" i="20"/>
  <c r="T66" i="20"/>
  <c r="T29" i="20"/>
  <c r="T78" i="20"/>
  <c r="T82" i="20"/>
  <c r="T23" i="20"/>
  <c r="T61" i="20"/>
  <c r="T45" i="20"/>
  <c r="T54" i="20"/>
  <c r="T83" i="20"/>
  <c r="T27" i="20"/>
  <c r="T68" i="20"/>
  <c r="T69" i="20"/>
  <c r="T72" i="20"/>
  <c r="T50" i="20"/>
  <c r="T74" i="20"/>
  <c r="T46" i="20"/>
  <c r="T57" i="20"/>
  <c r="T87" i="20"/>
  <c r="T84" i="20"/>
  <c r="T85" i="20"/>
  <c r="T88" i="20"/>
  <c r="T31" i="20"/>
  <c r="T70" i="20"/>
  <c r="T77" i="20"/>
  <c r="T80" i="20"/>
  <c r="T47" i="20"/>
  <c r="T64" i="20"/>
  <c r="T90" i="20"/>
  <c r="T89" i="20"/>
  <c r="S18" i="20"/>
  <c r="S15" i="20"/>
  <c r="S4" i="20"/>
  <c r="S24" i="20"/>
  <c r="S20" i="20"/>
  <c r="S28" i="20"/>
  <c r="S16" i="20"/>
  <c r="S22" i="20"/>
  <c r="S8" i="20"/>
  <c r="S5" i="20"/>
  <c r="S43" i="20"/>
  <c r="S48" i="20"/>
  <c r="S12" i="20"/>
  <c r="S25" i="20"/>
  <c r="S6" i="20"/>
  <c r="S44" i="20"/>
  <c r="S13" i="20"/>
  <c r="S7" i="20"/>
  <c r="S10" i="20"/>
  <c r="S58" i="20"/>
  <c r="S14" i="20"/>
  <c r="S9" i="20"/>
  <c r="S17" i="20"/>
  <c r="S35" i="20"/>
  <c r="S51" i="20"/>
  <c r="S55" i="20"/>
  <c r="S81" i="20"/>
  <c r="S39" i="20"/>
  <c r="S19" i="20"/>
  <c r="S49" i="20"/>
  <c r="S36" i="20"/>
  <c r="S38" i="20"/>
  <c r="S34" i="20"/>
  <c r="S53" i="20"/>
  <c r="S21" i="20"/>
  <c r="S37" i="20"/>
  <c r="S33" i="20"/>
  <c r="S79" i="20"/>
  <c r="S52" i="20"/>
  <c r="S40" i="20"/>
  <c r="S62" i="20"/>
  <c r="S71" i="20"/>
  <c r="S76" i="20"/>
  <c r="S73" i="20"/>
  <c r="S26" i="20"/>
  <c r="S41" i="20"/>
  <c r="S63" i="20"/>
  <c r="S86" i="20"/>
  <c r="S56" i="20"/>
  <c r="S67" i="20"/>
  <c r="S30" i="20"/>
  <c r="S42" i="20"/>
  <c r="S75" i="20"/>
  <c r="S59" i="20"/>
  <c r="S65" i="20"/>
  <c r="S11" i="20"/>
  <c r="S32" i="20"/>
  <c r="S60" i="20"/>
  <c r="S66" i="20"/>
  <c r="S29" i="20"/>
  <c r="S78" i="20"/>
  <c r="S82" i="20"/>
  <c r="S23" i="20"/>
  <c r="S61" i="20"/>
  <c r="S45" i="20"/>
  <c r="S54" i="20"/>
  <c r="S83" i="20"/>
  <c r="S27" i="20"/>
  <c r="S68" i="20"/>
  <c r="S69" i="20"/>
  <c r="S72" i="20"/>
  <c r="S50" i="20"/>
  <c r="S74" i="20"/>
  <c r="S46" i="20"/>
  <c r="S57" i="20"/>
  <c r="S87" i="20"/>
  <c r="S84" i="20"/>
  <c r="S85" i="20"/>
  <c r="S88" i="20"/>
  <c r="S31" i="20"/>
  <c r="S70" i="20"/>
  <c r="S77" i="20"/>
  <c r="S80" i="20"/>
  <c r="S47" i="20"/>
  <c r="S64" i="20"/>
  <c r="S90" i="20"/>
  <c r="S89" i="20"/>
  <c r="R18" i="20"/>
  <c r="R15" i="20"/>
  <c r="R4" i="20"/>
  <c r="R24" i="20"/>
  <c r="R20" i="20"/>
  <c r="R28" i="20"/>
  <c r="R16" i="20"/>
  <c r="R22" i="20"/>
  <c r="R8" i="20"/>
  <c r="R5" i="20"/>
  <c r="R43" i="20"/>
  <c r="R48" i="20"/>
  <c r="R12" i="20"/>
  <c r="R25" i="20"/>
  <c r="R6" i="20"/>
  <c r="R44" i="20"/>
  <c r="R13" i="20"/>
  <c r="R7" i="20"/>
  <c r="R10" i="20"/>
  <c r="R58" i="20"/>
  <c r="R14" i="20"/>
  <c r="R9" i="20"/>
  <c r="R17" i="20"/>
  <c r="R35" i="20"/>
  <c r="R51" i="20"/>
  <c r="R55" i="20"/>
  <c r="R81" i="20"/>
  <c r="R39" i="20"/>
  <c r="R19" i="20"/>
  <c r="R49" i="20"/>
  <c r="R36" i="20"/>
  <c r="R38" i="20"/>
  <c r="R34" i="20"/>
  <c r="R53" i="20"/>
  <c r="R21" i="20"/>
  <c r="R37" i="20"/>
  <c r="R33" i="20"/>
  <c r="R79" i="20"/>
  <c r="R52" i="20"/>
  <c r="R40" i="20"/>
  <c r="R62" i="20"/>
  <c r="R71" i="20"/>
  <c r="R76" i="20"/>
  <c r="R73" i="20"/>
  <c r="R26" i="20"/>
  <c r="R41" i="20"/>
  <c r="R63" i="20"/>
  <c r="R86" i="20"/>
  <c r="R56" i="20"/>
  <c r="R67" i="20"/>
  <c r="R30" i="20"/>
  <c r="R42" i="20"/>
  <c r="R75" i="20"/>
  <c r="R59" i="20"/>
  <c r="R65" i="20"/>
  <c r="R11" i="20"/>
  <c r="R32" i="20"/>
  <c r="R60" i="20"/>
  <c r="R66" i="20"/>
  <c r="R29" i="20"/>
  <c r="R78" i="20"/>
  <c r="R82" i="20"/>
  <c r="R23" i="20"/>
  <c r="R61" i="20"/>
  <c r="R45" i="20"/>
  <c r="R54" i="20"/>
  <c r="R83" i="20"/>
  <c r="R27" i="20"/>
  <c r="R68" i="20"/>
  <c r="R69" i="20"/>
  <c r="R72" i="20"/>
  <c r="R50" i="20"/>
  <c r="R74" i="20"/>
  <c r="R46" i="20"/>
  <c r="R57" i="20"/>
  <c r="R87" i="20"/>
  <c r="R84" i="20"/>
  <c r="R85" i="20"/>
  <c r="R88" i="20"/>
  <c r="R31" i="20"/>
  <c r="R70" i="20"/>
  <c r="R77" i="20"/>
  <c r="R80" i="20"/>
  <c r="R47" i="20"/>
  <c r="R64" i="20"/>
  <c r="R90" i="20"/>
  <c r="R89" i="20"/>
  <c r="Q18" i="20"/>
  <c r="Q15" i="20"/>
  <c r="Q4" i="20"/>
  <c r="Q24" i="20"/>
  <c r="Q20" i="20"/>
  <c r="Q28" i="20"/>
  <c r="Q16" i="20"/>
  <c r="Q22" i="20"/>
  <c r="Q8" i="20"/>
  <c r="Q5" i="20"/>
  <c r="Q43" i="20"/>
  <c r="Q48" i="20"/>
  <c r="Q12" i="20"/>
  <c r="Q25" i="20"/>
  <c r="Q6" i="20"/>
  <c r="Q44" i="20"/>
  <c r="Q13" i="20"/>
  <c r="Q7" i="20"/>
  <c r="Q10" i="20"/>
  <c r="Q58" i="20"/>
  <c r="Q14" i="20"/>
  <c r="Q9" i="20"/>
  <c r="Q17" i="20"/>
  <c r="Q35" i="20"/>
  <c r="Q51" i="20"/>
  <c r="Q55" i="20"/>
  <c r="Q81" i="20"/>
  <c r="Q39" i="20"/>
  <c r="Q19" i="20"/>
  <c r="Q49" i="20"/>
  <c r="Q36" i="20"/>
  <c r="Q38" i="20"/>
  <c r="Q34" i="20"/>
  <c r="Q53" i="20"/>
  <c r="Q21" i="20"/>
  <c r="Q37" i="20"/>
  <c r="Q33" i="20"/>
  <c r="Q79" i="20"/>
  <c r="Q52" i="20"/>
  <c r="Q40" i="20"/>
  <c r="Q62" i="20"/>
  <c r="Q71" i="20"/>
  <c r="Q76" i="20"/>
  <c r="Q73" i="20"/>
  <c r="Q26" i="20"/>
  <c r="Q41" i="20"/>
  <c r="Q63" i="20"/>
  <c r="Q86" i="20"/>
  <c r="Q56" i="20"/>
  <c r="Q67" i="20"/>
  <c r="Q30" i="20"/>
  <c r="Q42" i="20"/>
  <c r="Q75" i="20"/>
  <c r="Q59" i="20"/>
  <c r="Q65" i="20"/>
  <c r="Q11" i="20"/>
  <c r="Q32" i="20"/>
  <c r="Q60" i="20"/>
  <c r="Q66" i="20"/>
  <c r="Q29" i="20"/>
  <c r="Q78" i="20"/>
  <c r="Q82" i="20"/>
  <c r="Q23" i="20"/>
  <c r="Q61" i="20"/>
  <c r="Q45" i="20"/>
  <c r="Q54" i="20"/>
  <c r="Q83" i="20"/>
  <c r="Q27" i="20"/>
  <c r="Q68" i="20"/>
  <c r="Q69" i="20"/>
  <c r="Q72" i="20"/>
  <c r="Q50" i="20"/>
  <c r="Q74" i="20"/>
  <c r="Q46" i="20"/>
  <c r="Q57" i="20"/>
  <c r="Q87" i="20"/>
  <c r="Q84" i="20"/>
  <c r="Q85" i="20"/>
  <c r="Q88" i="20"/>
  <c r="Q31" i="20"/>
  <c r="Q70" i="20"/>
  <c r="Q77" i="20"/>
  <c r="Q80" i="20"/>
  <c r="Q47" i="20"/>
  <c r="Q64" i="20"/>
  <c r="Q90" i="20"/>
  <c r="Q89" i="20"/>
  <c r="P18" i="20"/>
  <c r="P15" i="20"/>
  <c r="P4" i="20"/>
  <c r="P24" i="20"/>
  <c r="P20" i="20"/>
  <c r="P28" i="20"/>
  <c r="P16" i="20"/>
  <c r="P22" i="20"/>
  <c r="P8" i="20"/>
  <c r="P5" i="20"/>
  <c r="P43" i="20"/>
  <c r="P48" i="20"/>
  <c r="P12" i="20"/>
  <c r="P25" i="20"/>
  <c r="P6" i="20"/>
  <c r="P44" i="20"/>
  <c r="P13" i="20"/>
  <c r="P7" i="20"/>
  <c r="P10" i="20"/>
  <c r="P58" i="20"/>
  <c r="P14" i="20"/>
  <c r="P9" i="20"/>
  <c r="P17" i="20"/>
  <c r="P35" i="20"/>
  <c r="P51" i="20"/>
  <c r="P55" i="20"/>
  <c r="P81" i="20"/>
  <c r="P39" i="20"/>
  <c r="P19" i="20"/>
  <c r="P49" i="20"/>
  <c r="P36" i="20"/>
  <c r="P38" i="20"/>
  <c r="P34" i="20"/>
  <c r="P53" i="20"/>
  <c r="P21" i="20"/>
  <c r="P37" i="20"/>
  <c r="P33" i="20"/>
  <c r="P79" i="20"/>
  <c r="P52" i="20"/>
  <c r="P40" i="20"/>
  <c r="P62" i="20"/>
  <c r="P71" i="20"/>
  <c r="P76" i="20"/>
  <c r="P73" i="20"/>
  <c r="P26" i="20"/>
  <c r="P41" i="20"/>
  <c r="P63" i="20"/>
  <c r="P86" i="20"/>
  <c r="P56" i="20"/>
  <c r="P67" i="20"/>
  <c r="P30" i="20"/>
  <c r="P42" i="20"/>
  <c r="P75" i="20"/>
  <c r="P59" i="20"/>
  <c r="P65" i="20"/>
  <c r="P11" i="20"/>
  <c r="P32" i="20"/>
  <c r="P60" i="20"/>
  <c r="P66" i="20"/>
  <c r="P29" i="20"/>
  <c r="P78" i="20"/>
  <c r="P82" i="20"/>
  <c r="P23" i="20"/>
  <c r="P61" i="20"/>
  <c r="P45" i="20"/>
  <c r="P54" i="20"/>
  <c r="P83" i="20"/>
  <c r="P27" i="20"/>
  <c r="P68" i="20"/>
  <c r="P69" i="20"/>
  <c r="P72" i="20"/>
  <c r="P50" i="20"/>
  <c r="P74" i="20"/>
  <c r="P46" i="20"/>
  <c r="P57" i="20"/>
  <c r="P87" i="20"/>
  <c r="P84" i="20"/>
  <c r="P85" i="20"/>
  <c r="P88" i="20"/>
  <c r="P31" i="20"/>
  <c r="P70" i="20"/>
  <c r="P77" i="20"/>
  <c r="P80" i="20"/>
  <c r="P47" i="20"/>
  <c r="P64" i="20"/>
  <c r="P90" i="20"/>
  <c r="P89" i="20"/>
  <c r="O18" i="20"/>
  <c r="O15" i="20"/>
  <c r="O4" i="20"/>
  <c r="O24" i="20"/>
  <c r="O20" i="20"/>
  <c r="O28" i="20"/>
  <c r="O16" i="20"/>
  <c r="O22" i="20"/>
  <c r="O8" i="20"/>
  <c r="O5" i="20"/>
  <c r="O43" i="20"/>
  <c r="O48" i="20"/>
  <c r="O12" i="20"/>
  <c r="O25" i="20"/>
  <c r="O6" i="20"/>
  <c r="O44" i="20"/>
  <c r="O13" i="20"/>
  <c r="O7" i="20"/>
  <c r="O10" i="20"/>
  <c r="O58" i="20"/>
  <c r="O14" i="20"/>
  <c r="O9" i="20"/>
  <c r="O17" i="20"/>
  <c r="O35" i="20"/>
  <c r="O51" i="20"/>
  <c r="O55" i="20"/>
  <c r="O81" i="20"/>
  <c r="O39" i="20"/>
  <c r="O19" i="20"/>
  <c r="O49" i="20"/>
  <c r="O36" i="20"/>
  <c r="O38" i="20"/>
  <c r="O34" i="20"/>
  <c r="O53" i="20"/>
  <c r="O21" i="20"/>
  <c r="O37" i="20"/>
  <c r="O33" i="20"/>
  <c r="O79" i="20"/>
  <c r="O52" i="20"/>
  <c r="O40" i="20"/>
  <c r="O62" i="20"/>
  <c r="O71" i="20"/>
  <c r="O76" i="20"/>
  <c r="O73" i="20"/>
  <c r="O26" i="20"/>
  <c r="O41" i="20"/>
  <c r="O63" i="20"/>
  <c r="O86" i="20"/>
  <c r="O56" i="20"/>
  <c r="O67" i="20"/>
  <c r="O30" i="20"/>
  <c r="O42" i="20"/>
  <c r="O75" i="20"/>
  <c r="O59" i="20"/>
  <c r="O65" i="20"/>
  <c r="O11" i="20"/>
  <c r="O32" i="20"/>
  <c r="O60" i="20"/>
  <c r="O66" i="20"/>
  <c r="O29" i="20"/>
  <c r="O78" i="20"/>
  <c r="O82" i="20"/>
  <c r="O23" i="20"/>
  <c r="O61" i="20"/>
  <c r="O45" i="20"/>
  <c r="O54" i="20"/>
  <c r="O83" i="20"/>
  <c r="O27" i="20"/>
  <c r="O68" i="20"/>
  <c r="O69" i="20"/>
  <c r="O72" i="20"/>
  <c r="O50" i="20"/>
  <c r="O74" i="20"/>
  <c r="O46" i="20"/>
  <c r="O57" i="20"/>
  <c r="O87" i="20"/>
  <c r="O84" i="20"/>
  <c r="O85" i="20"/>
  <c r="O88" i="20"/>
  <c r="O31" i="20"/>
  <c r="O70" i="20"/>
  <c r="O77" i="20"/>
  <c r="O80" i="20"/>
  <c r="O47" i="20"/>
  <c r="O64" i="20"/>
  <c r="O90" i="20"/>
  <c r="O89" i="20"/>
  <c r="N18" i="20"/>
  <c r="N15" i="20"/>
  <c r="N4" i="20"/>
  <c r="N24" i="20"/>
  <c r="N20" i="20"/>
  <c r="N28" i="20"/>
  <c r="N16" i="20"/>
  <c r="N22" i="20"/>
  <c r="N8" i="20"/>
  <c r="N5" i="20"/>
  <c r="N43" i="20"/>
  <c r="N48" i="20"/>
  <c r="N12" i="20"/>
  <c r="N25" i="20"/>
  <c r="N6" i="20"/>
  <c r="N44" i="20"/>
  <c r="N13" i="20"/>
  <c r="N7" i="20"/>
  <c r="N10" i="20"/>
  <c r="N58" i="20"/>
  <c r="N14" i="20"/>
  <c r="N9" i="20"/>
  <c r="N17" i="20"/>
  <c r="N35" i="20"/>
  <c r="N51" i="20"/>
  <c r="N55" i="20"/>
  <c r="N81" i="20"/>
  <c r="N39" i="20"/>
  <c r="N19" i="20"/>
  <c r="N49" i="20"/>
  <c r="N36" i="20"/>
  <c r="N38" i="20"/>
  <c r="N34" i="20"/>
  <c r="N53" i="20"/>
  <c r="N21" i="20"/>
  <c r="N37" i="20"/>
  <c r="N33" i="20"/>
  <c r="N79" i="20"/>
  <c r="N52" i="20"/>
  <c r="N40" i="20"/>
  <c r="N62" i="20"/>
  <c r="N71" i="20"/>
  <c r="N76" i="20"/>
  <c r="N73" i="20"/>
  <c r="N26" i="20"/>
  <c r="N41" i="20"/>
  <c r="N63" i="20"/>
  <c r="N86" i="20"/>
  <c r="N56" i="20"/>
  <c r="N67" i="20"/>
  <c r="N30" i="20"/>
  <c r="N42" i="20"/>
  <c r="N75" i="20"/>
  <c r="N59" i="20"/>
  <c r="N65" i="20"/>
  <c r="N11" i="20"/>
  <c r="N32" i="20"/>
  <c r="N60" i="20"/>
  <c r="N66" i="20"/>
  <c r="N29" i="20"/>
  <c r="N78" i="20"/>
  <c r="N82" i="20"/>
  <c r="N23" i="20"/>
  <c r="N61" i="20"/>
  <c r="N45" i="20"/>
  <c r="N54" i="20"/>
  <c r="N83" i="20"/>
  <c r="N27" i="20"/>
  <c r="N68" i="20"/>
  <c r="N69" i="20"/>
  <c r="N72" i="20"/>
  <c r="N50" i="20"/>
  <c r="N74" i="20"/>
  <c r="N46" i="20"/>
  <c r="N57" i="20"/>
  <c r="N87" i="20"/>
  <c r="N84" i="20"/>
  <c r="N85" i="20"/>
  <c r="N88" i="20"/>
  <c r="N31" i="20"/>
  <c r="N70" i="20"/>
  <c r="N77" i="20"/>
  <c r="N80" i="20"/>
  <c r="N47" i="20"/>
  <c r="N64" i="20"/>
  <c r="N90" i="20"/>
  <c r="N89" i="20"/>
  <c r="M18" i="20"/>
  <c r="M15" i="20"/>
  <c r="M4" i="20"/>
  <c r="M24" i="20"/>
  <c r="M20" i="20"/>
  <c r="M28" i="20"/>
  <c r="M16" i="20"/>
  <c r="M22" i="20"/>
  <c r="M8" i="20"/>
  <c r="M5" i="20"/>
  <c r="M43" i="20"/>
  <c r="M48" i="20"/>
  <c r="M12" i="20"/>
  <c r="M25" i="20"/>
  <c r="M6" i="20"/>
  <c r="M44" i="20"/>
  <c r="M13" i="20"/>
  <c r="M7" i="20"/>
  <c r="M10" i="20"/>
  <c r="M58" i="20"/>
  <c r="M14" i="20"/>
  <c r="M9" i="20"/>
  <c r="M17" i="20"/>
  <c r="M35" i="20"/>
  <c r="M51" i="20"/>
  <c r="M55" i="20"/>
  <c r="M81" i="20"/>
  <c r="M39" i="20"/>
  <c r="M19" i="20"/>
  <c r="M49" i="20"/>
  <c r="M36" i="20"/>
  <c r="M38" i="20"/>
  <c r="M34" i="20"/>
  <c r="M53" i="20"/>
  <c r="M21" i="20"/>
  <c r="M37" i="20"/>
  <c r="M33" i="20"/>
  <c r="M79" i="20"/>
  <c r="M52" i="20"/>
  <c r="M40" i="20"/>
  <c r="M62" i="20"/>
  <c r="M71" i="20"/>
  <c r="M76" i="20"/>
  <c r="M73" i="20"/>
  <c r="M26" i="20"/>
  <c r="M41" i="20"/>
  <c r="M63" i="20"/>
  <c r="M86" i="20"/>
  <c r="M56" i="20"/>
  <c r="M67" i="20"/>
  <c r="M30" i="20"/>
  <c r="M42" i="20"/>
  <c r="M75" i="20"/>
  <c r="M59" i="20"/>
  <c r="M65" i="20"/>
  <c r="M11" i="20"/>
  <c r="M32" i="20"/>
  <c r="M60" i="20"/>
  <c r="M66" i="20"/>
  <c r="M29" i="20"/>
  <c r="M78" i="20"/>
  <c r="M82" i="20"/>
  <c r="M23" i="20"/>
  <c r="M61" i="20"/>
  <c r="M45" i="20"/>
  <c r="M54" i="20"/>
  <c r="M83" i="20"/>
  <c r="M27" i="20"/>
  <c r="M68" i="20"/>
  <c r="M69" i="20"/>
  <c r="M72" i="20"/>
  <c r="M50" i="20"/>
  <c r="M74" i="20"/>
  <c r="M46" i="20"/>
  <c r="M57" i="20"/>
  <c r="M87" i="20"/>
  <c r="M84" i="20"/>
  <c r="M85" i="20"/>
  <c r="M88" i="20"/>
  <c r="M31" i="20"/>
  <c r="M70" i="20"/>
  <c r="M77" i="20"/>
  <c r="M80" i="20"/>
  <c r="M47" i="20"/>
  <c r="M64" i="20"/>
  <c r="M90" i="20"/>
  <c r="M89" i="20"/>
  <c r="L18" i="20"/>
  <c r="L15" i="20"/>
  <c r="L4" i="20"/>
  <c r="L24" i="20"/>
  <c r="L20" i="20"/>
  <c r="L28" i="20"/>
  <c r="L16" i="20"/>
  <c r="L22" i="20"/>
  <c r="L8" i="20"/>
  <c r="L5" i="20"/>
  <c r="L43" i="20"/>
  <c r="L48" i="20"/>
  <c r="L12" i="20"/>
  <c r="L25" i="20"/>
  <c r="L6" i="20"/>
  <c r="L44" i="20"/>
  <c r="L13" i="20"/>
  <c r="L7" i="20"/>
  <c r="L10" i="20"/>
  <c r="L58" i="20"/>
  <c r="L14" i="20"/>
  <c r="L9" i="20"/>
  <c r="L17" i="20"/>
  <c r="L35" i="20"/>
  <c r="L51" i="20"/>
  <c r="L55" i="20"/>
  <c r="L81" i="20"/>
  <c r="L39" i="20"/>
  <c r="L19" i="20"/>
  <c r="L49" i="20"/>
  <c r="L36" i="20"/>
  <c r="L38" i="20"/>
  <c r="L34" i="20"/>
  <c r="L53" i="20"/>
  <c r="L21" i="20"/>
  <c r="L37" i="20"/>
  <c r="L33" i="20"/>
  <c r="L79" i="20"/>
  <c r="L52" i="20"/>
  <c r="L40" i="20"/>
  <c r="L62" i="20"/>
  <c r="L71" i="20"/>
  <c r="L76" i="20"/>
  <c r="L73" i="20"/>
  <c r="L26" i="20"/>
  <c r="L41" i="20"/>
  <c r="L63" i="20"/>
  <c r="L86" i="20"/>
  <c r="L56" i="20"/>
  <c r="L67" i="20"/>
  <c r="L30" i="20"/>
  <c r="L42" i="20"/>
  <c r="L75" i="20"/>
  <c r="L59" i="20"/>
  <c r="L65" i="20"/>
  <c r="L11" i="20"/>
  <c r="L32" i="20"/>
  <c r="L60" i="20"/>
  <c r="L66" i="20"/>
  <c r="L29" i="20"/>
  <c r="L78" i="20"/>
  <c r="L82" i="20"/>
  <c r="L23" i="20"/>
  <c r="L61" i="20"/>
  <c r="L45" i="20"/>
  <c r="L54" i="20"/>
  <c r="L83" i="20"/>
  <c r="L27" i="20"/>
  <c r="L68" i="20"/>
  <c r="L69" i="20"/>
  <c r="L72" i="20"/>
  <c r="L50" i="20"/>
  <c r="L74" i="20"/>
  <c r="L46" i="20"/>
  <c r="L57" i="20"/>
  <c r="L87" i="20"/>
  <c r="L84" i="20"/>
  <c r="L85" i="20"/>
  <c r="L88" i="20"/>
  <c r="L31" i="20"/>
  <c r="L70" i="20"/>
  <c r="L77" i="20"/>
  <c r="L80" i="20"/>
  <c r="L47" i="20"/>
  <c r="L64" i="20"/>
  <c r="L90" i="20"/>
  <c r="L89" i="20"/>
  <c r="K18" i="20"/>
  <c r="K15" i="20"/>
  <c r="K4" i="20"/>
  <c r="K24" i="20"/>
  <c r="K20" i="20"/>
  <c r="K28" i="20"/>
  <c r="K16" i="20"/>
  <c r="K22" i="20"/>
  <c r="K8" i="20"/>
  <c r="K5" i="20"/>
  <c r="K43" i="20"/>
  <c r="K48" i="20"/>
  <c r="K12" i="20"/>
  <c r="K25" i="20"/>
  <c r="K6" i="20"/>
  <c r="K44" i="20"/>
  <c r="K13" i="20"/>
  <c r="K7" i="20"/>
  <c r="K10" i="20"/>
  <c r="K58" i="20"/>
  <c r="K14" i="20"/>
  <c r="K9" i="20"/>
  <c r="K17" i="20"/>
  <c r="K35" i="20"/>
  <c r="K51" i="20"/>
  <c r="K55" i="20"/>
  <c r="K81" i="20"/>
  <c r="K39" i="20"/>
  <c r="K19" i="20"/>
  <c r="K49" i="20"/>
  <c r="K36" i="20"/>
  <c r="K38" i="20"/>
  <c r="K34" i="20"/>
  <c r="K53" i="20"/>
  <c r="K21" i="20"/>
  <c r="K37" i="20"/>
  <c r="K33" i="20"/>
  <c r="K79" i="20"/>
  <c r="K52" i="20"/>
  <c r="K40" i="20"/>
  <c r="K62" i="20"/>
  <c r="K71" i="20"/>
  <c r="K76" i="20"/>
  <c r="K73" i="20"/>
  <c r="K26" i="20"/>
  <c r="K41" i="20"/>
  <c r="K63" i="20"/>
  <c r="K86" i="20"/>
  <c r="K56" i="20"/>
  <c r="K67" i="20"/>
  <c r="K30" i="20"/>
  <c r="K42" i="20"/>
  <c r="K75" i="20"/>
  <c r="K59" i="20"/>
  <c r="K65" i="20"/>
  <c r="K11" i="20"/>
  <c r="K32" i="20"/>
  <c r="K60" i="20"/>
  <c r="K66" i="20"/>
  <c r="K29" i="20"/>
  <c r="K78" i="20"/>
  <c r="K82" i="20"/>
  <c r="K23" i="20"/>
  <c r="K61" i="20"/>
  <c r="K45" i="20"/>
  <c r="K54" i="20"/>
  <c r="K83" i="20"/>
  <c r="K27" i="20"/>
  <c r="K68" i="20"/>
  <c r="K69" i="20"/>
  <c r="K72" i="20"/>
  <c r="K50" i="20"/>
  <c r="K74" i="20"/>
  <c r="K46" i="20"/>
  <c r="K57" i="20"/>
  <c r="K87" i="20"/>
  <c r="K84" i="20"/>
  <c r="K85" i="20"/>
  <c r="K88" i="20"/>
  <c r="K31" i="20"/>
  <c r="K70" i="20"/>
  <c r="K77" i="20"/>
  <c r="K80" i="20"/>
  <c r="K47" i="20"/>
  <c r="K64" i="20"/>
  <c r="K90" i="20"/>
  <c r="K89" i="20"/>
  <c r="J18" i="20"/>
  <c r="J15" i="20"/>
  <c r="J4" i="20"/>
  <c r="J24" i="20"/>
  <c r="J20" i="20"/>
  <c r="J28" i="20"/>
  <c r="J16" i="20"/>
  <c r="J22" i="20"/>
  <c r="J8" i="20"/>
  <c r="J5" i="20"/>
  <c r="J43" i="20"/>
  <c r="J48" i="20"/>
  <c r="J12" i="20"/>
  <c r="J25" i="20"/>
  <c r="J6" i="20"/>
  <c r="J44" i="20"/>
  <c r="J13" i="20"/>
  <c r="J7" i="20"/>
  <c r="J10" i="20"/>
  <c r="J58" i="20"/>
  <c r="J14" i="20"/>
  <c r="J9" i="20"/>
  <c r="J17" i="20"/>
  <c r="J35" i="20"/>
  <c r="J51" i="20"/>
  <c r="J55" i="20"/>
  <c r="J81" i="20"/>
  <c r="J39" i="20"/>
  <c r="J19" i="20"/>
  <c r="J49" i="20"/>
  <c r="J36" i="20"/>
  <c r="J38" i="20"/>
  <c r="J34" i="20"/>
  <c r="J53" i="20"/>
  <c r="J21" i="20"/>
  <c r="J37" i="20"/>
  <c r="J33" i="20"/>
  <c r="J79" i="20"/>
  <c r="J52" i="20"/>
  <c r="J40" i="20"/>
  <c r="J62" i="20"/>
  <c r="J71" i="20"/>
  <c r="J76" i="20"/>
  <c r="J73" i="20"/>
  <c r="J26" i="20"/>
  <c r="J41" i="20"/>
  <c r="J63" i="20"/>
  <c r="J86" i="20"/>
  <c r="J56" i="20"/>
  <c r="J67" i="20"/>
  <c r="J30" i="20"/>
  <c r="J42" i="20"/>
  <c r="J75" i="20"/>
  <c r="J59" i="20"/>
  <c r="J65" i="20"/>
  <c r="J11" i="20"/>
  <c r="J32" i="20"/>
  <c r="J60" i="20"/>
  <c r="J66" i="20"/>
  <c r="J29" i="20"/>
  <c r="J78" i="20"/>
  <c r="J82" i="20"/>
  <c r="J23" i="20"/>
  <c r="J61" i="20"/>
  <c r="J45" i="20"/>
  <c r="J54" i="20"/>
  <c r="J83" i="20"/>
  <c r="J27" i="20"/>
  <c r="J68" i="20"/>
  <c r="J69" i="20"/>
  <c r="J72" i="20"/>
  <c r="J50" i="20"/>
  <c r="J74" i="20"/>
  <c r="J46" i="20"/>
  <c r="J57" i="20"/>
  <c r="J87" i="20"/>
  <c r="J84" i="20"/>
  <c r="J85" i="20"/>
  <c r="J88" i="20"/>
  <c r="J31" i="20"/>
  <c r="J70" i="20"/>
  <c r="J77" i="20"/>
  <c r="J80" i="20"/>
  <c r="J47" i="20"/>
  <c r="J64" i="20"/>
  <c r="J90" i="20"/>
  <c r="J89" i="20"/>
  <c r="I18" i="20"/>
  <c r="I15" i="20"/>
  <c r="I4" i="20"/>
  <c r="I24" i="20"/>
  <c r="I20" i="20"/>
  <c r="I28" i="20"/>
  <c r="I16" i="20"/>
  <c r="I22" i="20"/>
  <c r="I8" i="20"/>
  <c r="I5" i="20"/>
  <c r="I43" i="20"/>
  <c r="I48" i="20"/>
  <c r="I12" i="20"/>
  <c r="I25" i="20"/>
  <c r="I6" i="20"/>
  <c r="I44" i="20"/>
  <c r="I13" i="20"/>
  <c r="I7" i="20"/>
  <c r="I10" i="20"/>
  <c r="I58" i="20"/>
  <c r="I14" i="20"/>
  <c r="I9" i="20"/>
  <c r="I17" i="20"/>
  <c r="I35" i="20"/>
  <c r="I51" i="20"/>
  <c r="I55" i="20"/>
  <c r="I81" i="20"/>
  <c r="I39" i="20"/>
  <c r="I19" i="20"/>
  <c r="I49" i="20"/>
  <c r="I36" i="20"/>
  <c r="I38" i="20"/>
  <c r="I34" i="20"/>
  <c r="I53" i="20"/>
  <c r="I21" i="20"/>
  <c r="I37" i="20"/>
  <c r="I33" i="20"/>
  <c r="I79" i="20"/>
  <c r="I52" i="20"/>
  <c r="I40" i="20"/>
  <c r="I62" i="20"/>
  <c r="I71" i="20"/>
  <c r="I76" i="20"/>
  <c r="I73" i="20"/>
  <c r="I26" i="20"/>
  <c r="I41" i="20"/>
  <c r="I63" i="20"/>
  <c r="I86" i="20"/>
  <c r="I56" i="20"/>
  <c r="I67" i="20"/>
  <c r="I30" i="20"/>
  <c r="I42" i="20"/>
  <c r="I75" i="20"/>
  <c r="I59" i="20"/>
  <c r="I65" i="20"/>
  <c r="I11" i="20"/>
  <c r="I32" i="20"/>
  <c r="I60" i="20"/>
  <c r="I66" i="20"/>
  <c r="I29" i="20"/>
  <c r="I78" i="20"/>
  <c r="I82" i="20"/>
  <c r="I23" i="20"/>
  <c r="I61" i="20"/>
  <c r="I45" i="20"/>
  <c r="I54" i="20"/>
  <c r="I83" i="20"/>
  <c r="I27" i="20"/>
  <c r="I68" i="20"/>
  <c r="I69" i="20"/>
  <c r="I72" i="20"/>
  <c r="I50" i="20"/>
  <c r="I74" i="20"/>
  <c r="I46" i="20"/>
  <c r="I57" i="20"/>
  <c r="I87" i="20"/>
  <c r="I84" i="20"/>
  <c r="I85" i="20"/>
  <c r="I88" i="20"/>
  <c r="I31" i="20"/>
  <c r="I70" i="20"/>
  <c r="I77" i="20"/>
  <c r="I80" i="20"/>
  <c r="I47" i="20"/>
  <c r="I64" i="20"/>
  <c r="I90" i="20"/>
  <c r="I89" i="20"/>
  <c r="H18" i="20"/>
  <c r="H15" i="20"/>
  <c r="H4" i="20"/>
  <c r="H24" i="20"/>
  <c r="H20" i="20"/>
  <c r="H28" i="20"/>
  <c r="H16" i="20"/>
  <c r="H22" i="20"/>
  <c r="H8" i="20"/>
  <c r="H5" i="20"/>
  <c r="H43" i="20"/>
  <c r="H48" i="20"/>
  <c r="H12" i="20"/>
  <c r="H25" i="20"/>
  <c r="H6" i="20"/>
  <c r="H44" i="20"/>
  <c r="H13" i="20"/>
  <c r="H7" i="20"/>
  <c r="H10" i="20"/>
  <c r="H58" i="20"/>
  <c r="H14" i="20"/>
  <c r="H9" i="20"/>
  <c r="H17" i="20"/>
  <c r="H35" i="20"/>
  <c r="H51" i="20"/>
  <c r="H55" i="20"/>
  <c r="H81" i="20"/>
  <c r="H39" i="20"/>
  <c r="H19" i="20"/>
  <c r="H49" i="20"/>
  <c r="H36" i="20"/>
  <c r="H38" i="20"/>
  <c r="H34" i="20"/>
  <c r="H53" i="20"/>
  <c r="H21" i="20"/>
  <c r="H37" i="20"/>
  <c r="H33" i="20"/>
  <c r="H79" i="20"/>
  <c r="H52" i="20"/>
  <c r="H40" i="20"/>
  <c r="H62" i="20"/>
  <c r="H71" i="20"/>
  <c r="H76" i="20"/>
  <c r="H73" i="20"/>
  <c r="H26" i="20"/>
  <c r="H41" i="20"/>
  <c r="H63" i="20"/>
  <c r="H86" i="20"/>
  <c r="H56" i="20"/>
  <c r="H67" i="20"/>
  <c r="H30" i="20"/>
  <c r="H42" i="20"/>
  <c r="H75" i="20"/>
  <c r="H59" i="20"/>
  <c r="H65" i="20"/>
  <c r="H11" i="20"/>
  <c r="H32" i="20"/>
  <c r="H60" i="20"/>
  <c r="H66" i="20"/>
  <c r="H29" i="20"/>
  <c r="H78" i="20"/>
  <c r="H82" i="20"/>
  <c r="H23" i="20"/>
  <c r="H61" i="20"/>
  <c r="H45" i="20"/>
  <c r="H54" i="20"/>
  <c r="H83" i="20"/>
  <c r="H27" i="20"/>
  <c r="H68" i="20"/>
  <c r="H69" i="20"/>
  <c r="H72" i="20"/>
  <c r="H50" i="20"/>
  <c r="H74" i="20"/>
  <c r="H46" i="20"/>
  <c r="H57" i="20"/>
  <c r="H87" i="20"/>
  <c r="H84" i="20"/>
  <c r="H85" i="20"/>
  <c r="H88" i="20"/>
  <c r="H31" i="20"/>
  <c r="H70" i="20"/>
  <c r="H77" i="20"/>
  <c r="H80" i="20"/>
  <c r="H47" i="20"/>
  <c r="H64" i="20"/>
  <c r="H90" i="20"/>
  <c r="H89" i="20"/>
  <c r="G18" i="20"/>
  <c r="G15" i="20"/>
  <c r="G4" i="20"/>
  <c r="G24" i="20"/>
  <c r="G20" i="20"/>
  <c r="G28" i="20"/>
  <c r="G16" i="20"/>
  <c r="G22" i="20"/>
  <c r="G8" i="20"/>
  <c r="G5" i="20"/>
  <c r="G43" i="20"/>
  <c r="G48" i="20"/>
  <c r="G12" i="20"/>
  <c r="G25" i="20"/>
  <c r="G6" i="20"/>
  <c r="G44" i="20"/>
  <c r="G13" i="20"/>
  <c r="G7" i="20"/>
  <c r="G10" i="20"/>
  <c r="G58" i="20"/>
  <c r="G14" i="20"/>
  <c r="G9" i="20"/>
  <c r="G17" i="20"/>
  <c r="G35" i="20"/>
  <c r="G51" i="20"/>
  <c r="G55" i="20"/>
  <c r="G81" i="20"/>
  <c r="G39" i="20"/>
  <c r="G19" i="20"/>
  <c r="G49" i="20"/>
  <c r="G36" i="20"/>
  <c r="G38" i="20"/>
  <c r="G34" i="20"/>
  <c r="G53" i="20"/>
  <c r="G21" i="20"/>
  <c r="G37" i="20"/>
  <c r="G33" i="20"/>
  <c r="G79" i="20"/>
  <c r="G52" i="20"/>
  <c r="G40" i="20"/>
  <c r="G62" i="20"/>
  <c r="G71" i="20"/>
  <c r="G76" i="20"/>
  <c r="G73" i="20"/>
  <c r="G26" i="20"/>
  <c r="G41" i="20"/>
  <c r="G63" i="20"/>
  <c r="G86" i="20"/>
  <c r="G56" i="20"/>
  <c r="G67" i="20"/>
  <c r="G30" i="20"/>
  <c r="G42" i="20"/>
  <c r="G75" i="20"/>
  <c r="G59" i="20"/>
  <c r="G65" i="20"/>
  <c r="G11" i="20"/>
  <c r="G32" i="20"/>
  <c r="G60" i="20"/>
  <c r="G66" i="20"/>
  <c r="G29" i="20"/>
  <c r="G78" i="20"/>
  <c r="G82" i="20"/>
  <c r="G23" i="20"/>
  <c r="G61" i="20"/>
  <c r="G45" i="20"/>
  <c r="G54" i="20"/>
  <c r="G83" i="20"/>
  <c r="G27" i="20"/>
  <c r="G68" i="20"/>
  <c r="G69" i="20"/>
  <c r="G72" i="20"/>
  <c r="G50" i="20"/>
  <c r="G74" i="20"/>
  <c r="G46" i="20"/>
  <c r="G57" i="20"/>
  <c r="G87" i="20"/>
  <c r="G84" i="20"/>
  <c r="G85" i="20"/>
  <c r="G88" i="20"/>
  <c r="G31" i="20"/>
  <c r="G70" i="20"/>
  <c r="G77" i="20"/>
  <c r="G80" i="20"/>
  <c r="G47" i="20"/>
  <c r="G64" i="20"/>
  <c r="G90" i="20"/>
  <c r="G89" i="20"/>
  <c r="F18" i="20"/>
  <c r="F15" i="20"/>
  <c r="F4" i="20"/>
  <c r="F24" i="20"/>
  <c r="F20" i="20"/>
  <c r="F28" i="20"/>
  <c r="F16" i="20"/>
  <c r="F22" i="20"/>
  <c r="F8" i="20"/>
  <c r="F5" i="20"/>
  <c r="F43" i="20"/>
  <c r="F48" i="20"/>
  <c r="F12" i="20"/>
  <c r="F25" i="20"/>
  <c r="F6" i="20"/>
  <c r="F44" i="20"/>
  <c r="F13" i="20"/>
  <c r="F7" i="20"/>
  <c r="F10" i="20"/>
  <c r="F58" i="20"/>
  <c r="F14" i="20"/>
  <c r="F9" i="20"/>
  <c r="F17" i="20"/>
  <c r="F35" i="20"/>
  <c r="F51" i="20"/>
  <c r="F55" i="20"/>
  <c r="F81" i="20"/>
  <c r="F39" i="20"/>
  <c r="F19" i="20"/>
  <c r="F49" i="20"/>
  <c r="F36" i="20"/>
  <c r="F38" i="20"/>
  <c r="F34" i="20"/>
  <c r="F53" i="20"/>
  <c r="F21" i="20"/>
  <c r="F37" i="20"/>
  <c r="F33" i="20"/>
  <c r="F79" i="20"/>
  <c r="F52" i="20"/>
  <c r="F40" i="20"/>
  <c r="F62" i="20"/>
  <c r="F71" i="20"/>
  <c r="F76" i="20"/>
  <c r="F73" i="20"/>
  <c r="F26" i="20"/>
  <c r="F41" i="20"/>
  <c r="F63" i="20"/>
  <c r="F86" i="20"/>
  <c r="F56" i="20"/>
  <c r="F67" i="20"/>
  <c r="F30" i="20"/>
  <c r="F42" i="20"/>
  <c r="F75" i="20"/>
  <c r="F59" i="20"/>
  <c r="F65" i="20"/>
  <c r="F11" i="20"/>
  <c r="F32" i="20"/>
  <c r="F60" i="20"/>
  <c r="F66" i="20"/>
  <c r="F29" i="20"/>
  <c r="F78" i="20"/>
  <c r="F82" i="20"/>
  <c r="F23" i="20"/>
  <c r="F61" i="20"/>
  <c r="F45" i="20"/>
  <c r="F54" i="20"/>
  <c r="F83" i="20"/>
  <c r="F27" i="20"/>
  <c r="F68" i="20"/>
  <c r="F69" i="20"/>
  <c r="F72" i="20"/>
  <c r="F50" i="20"/>
  <c r="F74" i="20"/>
  <c r="F46" i="20"/>
  <c r="F57" i="20"/>
  <c r="F87" i="20"/>
  <c r="F84" i="20"/>
  <c r="F85" i="20"/>
  <c r="F88" i="20"/>
  <c r="F31" i="20"/>
  <c r="F70" i="20"/>
  <c r="F77" i="20"/>
  <c r="F80" i="20"/>
  <c r="F47" i="20"/>
  <c r="F64" i="20"/>
  <c r="F90" i="20"/>
  <c r="F89" i="20"/>
  <c r="E18" i="20"/>
  <c r="E15" i="20"/>
  <c r="E4" i="20"/>
  <c r="E24" i="20"/>
  <c r="E20" i="20"/>
  <c r="E28" i="20"/>
  <c r="E16" i="20"/>
  <c r="E22" i="20"/>
  <c r="E8" i="20"/>
  <c r="E5" i="20"/>
  <c r="E43" i="20"/>
  <c r="E48" i="20"/>
  <c r="E12" i="20"/>
  <c r="E25" i="20"/>
  <c r="E6" i="20"/>
  <c r="E44" i="20"/>
  <c r="E13" i="20"/>
  <c r="E7" i="20"/>
  <c r="E10" i="20"/>
  <c r="E58" i="20"/>
  <c r="E14" i="20"/>
  <c r="E9" i="20"/>
  <c r="E17" i="20"/>
  <c r="E35" i="20"/>
  <c r="E51" i="20"/>
  <c r="E55" i="20"/>
  <c r="E81" i="20"/>
  <c r="E39" i="20"/>
  <c r="E19" i="20"/>
  <c r="E49" i="20"/>
  <c r="E36" i="20"/>
  <c r="E38" i="20"/>
  <c r="E34" i="20"/>
  <c r="E53" i="20"/>
  <c r="E21" i="20"/>
  <c r="E37" i="20"/>
  <c r="E33" i="20"/>
  <c r="E79" i="20"/>
  <c r="E52" i="20"/>
  <c r="E40" i="20"/>
  <c r="E62" i="20"/>
  <c r="E71" i="20"/>
  <c r="E76" i="20"/>
  <c r="E73" i="20"/>
  <c r="E26" i="20"/>
  <c r="E41" i="20"/>
  <c r="E63" i="20"/>
  <c r="E86" i="20"/>
  <c r="E56" i="20"/>
  <c r="E67" i="20"/>
  <c r="E30" i="20"/>
  <c r="E42" i="20"/>
  <c r="E75" i="20"/>
  <c r="E59" i="20"/>
  <c r="E65" i="20"/>
  <c r="E11" i="20"/>
  <c r="E32" i="20"/>
  <c r="E60" i="20"/>
  <c r="E66" i="20"/>
  <c r="E29" i="20"/>
  <c r="E78" i="20"/>
  <c r="E82" i="20"/>
  <c r="E23" i="20"/>
  <c r="E61" i="20"/>
  <c r="E45" i="20"/>
  <c r="E54" i="20"/>
  <c r="E83" i="20"/>
  <c r="E27" i="20"/>
  <c r="E68" i="20"/>
  <c r="E69" i="20"/>
  <c r="E72" i="20"/>
  <c r="E50" i="20"/>
  <c r="E74" i="20"/>
  <c r="E46" i="20"/>
  <c r="E57" i="20"/>
  <c r="E87" i="20"/>
  <c r="E84" i="20"/>
  <c r="E85" i="20"/>
  <c r="E88" i="20"/>
  <c r="E31" i="20"/>
  <c r="E70" i="20"/>
  <c r="E77" i="20"/>
  <c r="E80" i="20"/>
  <c r="E47" i="20"/>
  <c r="E64" i="20"/>
  <c r="E90" i="20"/>
  <c r="E89" i="20"/>
  <c r="D18" i="20"/>
  <c r="D15" i="20"/>
  <c r="D4" i="20"/>
  <c r="D24" i="20"/>
  <c r="D20" i="20"/>
  <c r="D28" i="20"/>
  <c r="D16" i="20"/>
  <c r="V16" i="20" s="1"/>
  <c r="D22" i="20"/>
  <c r="D8" i="20"/>
  <c r="D5" i="20"/>
  <c r="D43" i="20"/>
  <c r="D48" i="20"/>
  <c r="D12" i="20"/>
  <c r="V12" i="20" s="1"/>
  <c r="X12" i="20" s="1"/>
  <c r="D25" i="20"/>
  <c r="D6" i="20"/>
  <c r="D44" i="20"/>
  <c r="D13" i="20"/>
  <c r="D7" i="20"/>
  <c r="D10" i="20"/>
  <c r="D58" i="20"/>
  <c r="D14" i="20"/>
  <c r="D9" i="20"/>
  <c r="D17" i="20"/>
  <c r="D35" i="20"/>
  <c r="D51" i="20"/>
  <c r="D55" i="20"/>
  <c r="D81" i="20"/>
  <c r="D39" i="20"/>
  <c r="D19" i="20"/>
  <c r="D49" i="20"/>
  <c r="D36" i="20"/>
  <c r="D38" i="20"/>
  <c r="D34" i="20"/>
  <c r="D53" i="20"/>
  <c r="D21" i="20"/>
  <c r="D37" i="20"/>
  <c r="D33" i="20"/>
  <c r="D79" i="20"/>
  <c r="D52" i="20"/>
  <c r="D40" i="20"/>
  <c r="D62" i="20"/>
  <c r="D71" i="20"/>
  <c r="D76" i="20"/>
  <c r="D73" i="20"/>
  <c r="D26" i="20"/>
  <c r="D41" i="20"/>
  <c r="D63" i="20"/>
  <c r="D86" i="20"/>
  <c r="D56" i="20"/>
  <c r="D67" i="20"/>
  <c r="D30" i="20"/>
  <c r="D42" i="20"/>
  <c r="D75" i="20"/>
  <c r="D59" i="20"/>
  <c r="D65" i="20"/>
  <c r="D11" i="20"/>
  <c r="D32" i="20"/>
  <c r="D60" i="20"/>
  <c r="D66" i="20"/>
  <c r="D29" i="20"/>
  <c r="D78" i="20"/>
  <c r="D82" i="20"/>
  <c r="D23" i="20"/>
  <c r="D61" i="20"/>
  <c r="D45" i="20"/>
  <c r="D54" i="20"/>
  <c r="D83" i="20"/>
  <c r="D27" i="20"/>
  <c r="D68" i="20"/>
  <c r="D69" i="20"/>
  <c r="D72" i="20"/>
  <c r="D50" i="20"/>
  <c r="D74" i="20"/>
  <c r="D46" i="20"/>
  <c r="D57" i="20"/>
  <c r="D87" i="20"/>
  <c r="D84" i="20"/>
  <c r="D85" i="20"/>
  <c r="D88" i="20"/>
  <c r="D31" i="20"/>
  <c r="D70" i="20"/>
  <c r="D77" i="20"/>
  <c r="D80" i="20"/>
  <c r="D47" i="20"/>
  <c r="D64" i="20"/>
  <c r="D90" i="20"/>
  <c r="D89" i="20"/>
  <c r="C18" i="20"/>
  <c r="C15" i="20"/>
  <c r="W15" i="20" s="1"/>
  <c r="C4" i="20"/>
  <c r="W4" i="20" s="1"/>
  <c r="C24" i="20"/>
  <c r="W24" i="20" s="1"/>
  <c r="C20" i="20"/>
  <c r="C28" i="20"/>
  <c r="C16" i="20"/>
  <c r="C22" i="20"/>
  <c r="W22" i="20" s="1"/>
  <c r="C8" i="20"/>
  <c r="W8" i="20" s="1"/>
  <c r="C5" i="20"/>
  <c r="W5" i="20" s="1"/>
  <c r="C43" i="20"/>
  <c r="C48" i="20"/>
  <c r="W48" i="20" s="1"/>
  <c r="C12" i="20"/>
  <c r="W12" i="20" s="1"/>
  <c r="C25" i="20"/>
  <c r="V25" i="20" s="1"/>
  <c r="C6" i="20"/>
  <c r="W6" i="20" s="1"/>
  <c r="C44" i="20"/>
  <c r="W44" i="20" s="1"/>
  <c r="C13" i="20"/>
  <c r="W13" i="20" s="1"/>
  <c r="C7" i="20"/>
  <c r="W7" i="20" s="1"/>
  <c r="C10" i="20"/>
  <c r="C58" i="20"/>
  <c r="W58" i="20" s="1"/>
  <c r="C14" i="20"/>
  <c r="W14" i="20" s="1"/>
  <c r="C9" i="20"/>
  <c r="W9" i="20" s="1"/>
  <c r="C17" i="20"/>
  <c r="C35" i="20"/>
  <c r="W35" i="20" s="1"/>
  <c r="C51" i="20"/>
  <c r="C55" i="20"/>
  <c r="V55" i="20" s="1"/>
  <c r="C81" i="20"/>
  <c r="W81" i="20" s="1"/>
  <c r="C39" i="20"/>
  <c r="W39" i="20" s="1"/>
  <c r="C19" i="20"/>
  <c r="C49" i="20"/>
  <c r="C36" i="20"/>
  <c r="C38" i="20"/>
  <c r="W38" i="20" s="1"/>
  <c r="C34" i="20"/>
  <c r="W34" i="20" s="1"/>
  <c r="C53" i="20"/>
  <c r="W53" i="20" s="1"/>
  <c r="C21" i="20"/>
  <c r="C37" i="20"/>
  <c r="W37" i="20" s="1"/>
  <c r="C33" i="20"/>
  <c r="C79" i="20"/>
  <c r="V79" i="20" s="1"/>
  <c r="C52" i="20"/>
  <c r="W52" i="20" s="1"/>
  <c r="C40" i="20"/>
  <c r="W40" i="20" s="1"/>
  <c r="C62" i="20"/>
  <c r="C71" i="20"/>
  <c r="W71" i="20" s="1"/>
  <c r="C76" i="20"/>
  <c r="C73" i="20"/>
  <c r="W73" i="20" s="1"/>
  <c r="C26" i="20"/>
  <c r="C41" i="20"/>
  <c r="W41" i="20" s="1"/>
  <c r="C63" i="20"/>
  <c r="C86" i="20"/>
  <c r="W86" i="20" s="1"/>
  <c r="C56" i="20"/>
  <c r="C67" i="20"/>
  <c r="W67" i="20" s="1"/>
  <c r="C30" i="20"/>
  <c r="W30" i="20" s="1"/>
  <c r="C42" i="20"/>
  <c r="W42" i="20" s="1"/>
  <c r="C75" i="20"/>
  <c r="C59" i="20"/>
  <c r="C65" i="20"/>
  <c r="C11" i="20"/>
  <c r="W11" i="20" s="1"/>
  <c r="C32" i="20"/>
  <c r="W32" i="20" s="1"/>
  <c r="C60" i="20"/>
  <c r="W60" i="20" s="1"/>
  <c r="C66" i="20"/>
  <c r="W66" i="20" s="1"/>
  <c r="C29" i="20"/>
  <c r="W29" i="20" s="1"/>
  <c r="C78" i="20"/>
  <c r="C82" i="20"/>
  <c r="W82" i="20" s="1"/>
  <c r="C23" i="20"/>
  <c r="W23" i="20" s="1"/>
  <c r="C61" i="20"/>
  <c r="W61" i="20" s="1"/>
  <c r="C45" i="20"/>
  <c r="V45" i="20" s="1"/>
  <c r="C54" i="20"/>
  <c r="W54" i="20" s="1"/>
  <c r="C83" i="20"/>
  <c r="C27" i="20"/>
  <c r="W27" i="20" s="1"/>
  <c r="C68" i="20"/>
  <c r="W68" i="20" s="1"/>
  <c r="C69" i="20"/>
  <c r="W69" i="20" s="1"/>
  <c r="C72" i="20"/>
  <c r="W72" i="20" s="1"/>
  <c r="C50" i="20"/>
  <c r="W50" i="20" s="1"/>
  <c r="C74" i="20"/>
  <c r="C46" i="20"/>
  <c r="W46" i="20" s="1"/>
  <c r="C57" i="20"/>
  <c r="W57" i="20" s="1"/>
  <c r="C87" i="20"/>
  <c r="V87" i="20" s="1"/>
  <c r="C84" i="20"/>
  <c r="V84" i="20" s="1"/>
  <c r="C85" i="20"/>
  <c r="W85" i="20" s="1"/>
  <c r="C88" i="20"/>
  <c r="C31" i="20"/>
  <c r="W31" i="20" s="1"/>
  <c r="C70" i="20"/>
  <c r="W70" i="20" s="1"/>
  <c r="C77" i="20"/>
  <c r="W77" i="20" s="1"/>
  <c r="C80" i="20"/>
  <c r="W80" i="20" s="1"/>
  <c r="C47" i="20"/>
  <c r="W47" i="20" s="1"/>
  <c r="C64" i="20"/>
  <c r="C90" i="20"/>
  <c r="W90" i="20" s="1"/>
  <c r="C89" i="20"/>
  <c r="W89" i="20" s="1"/>
  <c r="V83" i="20"/>
  <c r="V19" i="20"/>
  <c r="V13" i="20"/>
  <c r="X13" i="20" s="1"/>
  <c r="V44" i="20"/>
  <c r="V24" i="20"/>
  <c r="V15" i="20"/>
  <c r="A4" i="20"/>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U4" i="19"/>
  <c r="U5" i="19"/>
  <c r="U8" i="19"/>
  <c r="U6" i="19"/>
  <c r="U7" i="19"/>
  <c r="U11" i="19"/>
  <c r="U9" i="19"/>
  <c r="U12" i="19"/>
  <c r="U10" i="19"/>
  <c r="U13" i="19"/>
  <c r="U17" i="19"/>
  <c r="U16" i="19"/>
  <c r="U14" i="19"/>
  <c r="U15" i="19"/>
  <c r="U22" i="19"/>
  <c r="U18" i="19"/>
  <c r="U23" i="19"/>
  <c r="U21" i="19"/>
  <c r="U19" i="19"/>
  <c r="U20" i="19"/>
  <c r="U25" i="19"/>
  <c r="U24" i="19"/>
  <c r="U26" i="19"/>
  <c r="U28" i="19"/>
  <c r="U30" i="19"/>
  <c r="U38" i="19"/>
  <c r="U34" i="19"/>
  <c r="U29" i="19"/>
  <c r="U27" i="19"/>
  <c r="U31" i="19"/>
  <c r="U35" i="19"/>
  <c r="U36" i="19"/>
  <c r="U52" i="19"/>
  <c r="U37" i="19"/>
  <c r="U39" i="19"/>
  <c r="U32" i="19"/>
  <c r="U40" i="19"/>
  <c r="U45" i="19"/>
  <c r="U41" i="19"/>
  <c r="U46" i="19"/>
  <c r="U56" i="19"/>
  <c r="U33" i="19"/>
  <c r="U47" i="19"/>
  <c r="U53" i="19"/>
  <c r="U57" i="19"/>
  <c r="U42" i="19"/>
  <c r="U58" i="19"/>
  <c r="U59" i="19"/>
  <c r="U43" i="19"/>
  <c r="U48" i="19"/>
  <c r="U54" i="19"/>
  <c r="U44" i="19"/>
  <c r="U49" i="19"/>
  <c r="U60" i="19"/>
  <c r="U66" i="19"/>
  <c r="U50" i="19"/>
  <c r="U55" i="19"/>
  <c r="U51" i="19"/>
  <c r="U61" i="19"/>
  <c r="U62" i="19"/>
  <c r="U63" i="19"/>
  <c r="U67" i="19"/>
  <c r="U71" i="19"/>
  <c r="U72" i="19"/>
  <c r="U68" i="19"/>
  <c r="U64" i="19"/>
  <c r="U83" i="19"/>
  <c r="U65" i="19"/>
  <c r="U69" i="19"/>
  <c r="U73" i="19"/>
  <c r="U74" i="19"/>
  <c r="U75" i="19"/>
  <c r="U76" i="19"/>
  <c r="U84" i="19"/>
  <c r="U77" i="19"/>
  <c r="U70" i="19"/>
  <c r="U78" i="19"/>
  <c r="U85" i="19"/>
  <c r="U86" i="19"/>
  <c r="U87" i="19"/>
  <c r="U88" i="19"/>
  <c r="U79" i="19"/>
  <c r="U80" i="19"/>
  <c r="U81" i="19"/>
  <c r="U82" i="19"/>
  <c r="U89" i="19"/>
  <c r="U90" i="19"/>
  <c r="T4" i="19"/>
  <c r="T5" i="19"/>
  <c r="T8" i="19"/>
  <c r="T6" i="19"/>
  <c r="T7" i="19"/>
  <c r="T11" i="19"/>
  <c r="T9" i="19"/>
  <c r="T12" i="19"/>
  <c r="T10" i="19"/>
  <c r="T13" i="19"/>
  <c r="T17" i="19"/>
  <c r="T16" i="19"/>
  <c r="T14" i="19"/>
  <c r="T15" i="19"/>
  <c r="T22" i="19"/>
  <c r="T18" i="19"/>
  <c r="T23" i="19"/>
  <c r="T21" i="19"/>
  <c r="T19" i="19"/>
  <c r="T20" i="19"/>
  <c r="T25" i="19"/>
  <c r="T24" i="19"/>
  <c r="T26" i="19"/>
  <c r="T28" i="19"/>
  <c r="T30" i="19"/>
  <c r="T38" i="19"/>
  <c r="T34" i="19"/>
  <c r="T29" i="19"/>
  <c r="T27" i="19"/>
  <c r="T31" i="19"/>
  <c r="T35" i="19"/>
  <c r="T36" i="19"/>
  <c r="T52" i="19"/>
  <c r="T37" i="19"/>
  <c r="T39" i="19"/>
  <c r="T32" i="19"/>
  <c r="T40" i="19"/>
  <c r="T45" i="19"/>
  <c r="T41" i="19"/>
  <c r="T46" i="19"/>
  <c r="T56" i="19"/>
  <c r="T33" i="19"/>
  <c r="T47" i="19"/>
  <c r="T53" i="19"/>
  <c r="T57" i="19"/>
  <c r="T42" i="19"/>
  <c r="T58" i="19"/>
  <c r="T59" i="19"/>
  <c r="T43" i="19"/>
  <c r="T48" i="19"/>
  <c r="T54" i="19"/>
  <c r="T44" i="19"/>
  <c r="T49" i="19"/>
  <c r="T60" i="19"/>
  <c r="T66" i="19"/>
  <c r="T50" i="19"/>
  <c r="T55" i="19"/>
  <c r="T51" i="19"/>
  <c r="T61" i="19"/>
  <c r="T62" i="19"/>
  <c r="T63" i="19"/>
  <c r="T67" i="19"/>
  <c r="T71" i="19"/>
  <c r="T72" i="19"/>
  <c r="T68" i="19"/>
  <c r="T64" i="19"/>
  <c r="T83" i="19"/>
  <c r="T65" i="19"/>
  <c r="T69" i="19"/>
  <c r="T73" i="19"/>
  <c r="T74" i="19"/>
  <c r="T75" i="19"/>
  <c r="T76" i="19"/>
  <c r="T84" i="19"/>
  <c r="T77" i="19"/>
  <c r="T70" i="19"/>
  <c r="T78" i="19"/>
  <c r="T85" i="19"/>
  <c r="T86" i="19"/>
  <c r="T87" i="19"/>
  <c r="T88" i="19"/>
  <c r="T79" i="19"/>
  <c r="T80" i="19"/>
  <c r="T81" i="19"/>
  <c r="T82" i="19"/>
  <c r="T89" i="19"/>
  <c r="T90" i="19"/>
  <c r="S4" i="19"/>
  <c r="S5" i="19"/>
  <c r="S8" i="19"/>
  <c r="S6" i="19"/>
  <c r="S7" i="19"/>
  <c r="S11" i="19"/>
  <c r="S9" i="19"/>
  <c r="S12" i="19"/>
  <c r="S10" i="19"/>
  <c r="S13" i="19"/>
  <c r="S17" i="19"/>
  <c r="S16" i="19"/>
  <c r="S14" i="19"/>
  <c r="S15" i="19"/>
  <c r="S22" i="19"/>
  <c r="S18" i="19"/>
  <c r="S23" i="19"/>
  <c r="S21" i="19"/>
  <c r="S19" i="19"/>
  <c r="S20" i="19"/>
  <c r="S25" i="19"/>
  <c r="S24" i="19"/>
  <c r="S26" i="19"/>
  <c r="S28" i="19"/>
  <c r="S30" i="19"/>
  <c r="S38" i="19"/>
  <c r="S34" i="19"/>
  <c r="S29" i="19"/>
  <c r="S27" i="19"/>
  <c r="S31" i="19"/>
  <c r="S35" i="19"/>
  <c r="S36" i="19"/>
  <c r="S52" i="19"/>
  <c r="S37" i="19"/>
  <c r="S39" i="19"/>
  <c r="S32" i="19"/>
  <c r="S40" i="19"/>
  <c r="S45" i="19"/>
  <c r="S41" i="19"/>
  <c r="S46" i="19"/>
  <c r="S56" i="19"/>
  <c r="S33" i="19"/>
  <c r="S47" i="19"/>
  <c r="S53" i="19"/>
  <c r="S57" i="19"/>
  <c r="S42" i="19"/>
  <c r="S58" i="19"/>
  <c r="S59" i="19"/>
  <c r="S43" i="19"/>
  <c r="S48" i="19"/>
  <c r="S54" i="19"/>
  <c r="S44" i="19"/>
  <c r="S49" i="19"/>
  <c r="S60" i="19"/>
  <c r="S66" i="19"/>
  <c r="S50" i="19"/>
  <c r="S55" i="19"/>
  <c r="S51" i="19"/>
  <c r="S61" i="19"/>
  <c r="S62" i="19"/>
  <c r="S63" i="19"/>
  <c r="S67" i="19"/>
  <c r="S71" i="19"/>
  <c r="S72" i="19"/>
  <c r="S68" i="19"/>
  <c r="S64" i="19"/>
  <c r="S83" i="19"/>
  <c r="S65" i="19"/>
  <c r="S69" i="19"/>
  <c r="S73" i="19"/>
  <c r="S74" i="19"/>
  <c r="S75" i="19"/>
  <c r="S76" i="19"/>
  <c r="S84" i="19"/>
  <c r="S77" i="19"/>
  <c r="S70" i="19"/>
  <c r="S78" i="19"/>
  <c r="S85" i="19"/>
  <c r="S86" i="19"/>
  <c r="S87" i="19"/>
  <c r="S88" i="19"/>
  <c r="S79" i="19"/>
  <c r="S80" i="19"/>
  <c r="S81" i="19"/>
  <c r="S82" i="19"/>
  <c r="S89" i="19"/>
  <c r="S90" i="19"/>
  <c r="R4" i="19"/>
  <c r="R5" i="19"/>
  <c r="R8" i="19"/>
  <c r="R6" i="19"/>
  <c r="R7" i="19"/>
  <c r="R11" i="19"/>
  <c r="R9" i="19"/>
  <c r="R12" i="19"/>
  <c r="R10" i="19"/>
  <c r="R13" i="19"/>
  <c r="R17" i="19"/>
  <c r="R16" i="19"/>
  <c r="R14" i="19"/>
  <c r="R15" i="19"/>
  <c r="R22" i="19"/>
  <c r="R18" i="19"/>
  <c r="R23" i="19"/>
  <c r="R21" i="19"/>
  <c r="R19" i="19"/>
  <c r="R20" i="19"/>
  <c r="R25" i="19"/>
  <c r="R24" i="19"/>
  <c r="R26" i="19"/>
  <c r="R28" i="19"/>
  <c r="R30" i="19"/>
  <c r="R38" i="19"/>
  <c r="R34" i="19"/>
  <c r="R29" i="19"/>
  <c r="R27" i="19"/>
  <c r="R31" i="19"/>
  <c r="R35" i="19"/>
  <c r="R36" i="19"/>
  <c r="R52" i="19"/>
  <c r="R37" i="19"/>
  <c r="R39" i="19"/>
  <c r="R32" i="19"/>
  <c r="R40" i="19"/>
  <c r="R45" i="19"/>
  <c r="R41" i="19"/>
  <c r="R46" i="19"/>
  <c r="R56" i="19"/>
  <c r="R33" i="19"/>
  <c r="R47" i="19"/>
  <c r="R53" i="19"/>
  <c r="R57" i="19"/>
  <c r="R42" i="19"/>
  <c r="R58" i="19"/>
  <c r="R59" i="19"/>
  <c r="R43" i="19"/>
  <c r="R48" i="19"/>
  <c r="R54" i="19"/>
  <c r="R44" i="19"/>
  <c r="R49" i="19"/>
  <c r="R60" i="19"/>
  <c r="R66" i="19"/>
  <c r="R50" i="19"/>
  <c r="R55" i="19"/>
  <c r="R51" i="19"/>
  <c r="R61" i="19"/>
  <c r="R62" i="19"/>
  <c r="R63" i="19"/>
  <c r="R67" i="19"/>
  <c r="R71" i="19"/>
  <c r="R72" i="19"/>
  <c r="R68" i="19"/>
  <c r="R64" i="19"/>
  <c r="R83" i="19"/>
  <c r="R65" i="19"/>
  <c r="R69" i="19"/>
  <c r="R73" i="19"/>
  <c r="R74" i="19"/>
  <c r="R75" i="19"/>
  <c r="R76" i="19"/>
  <c r="R84" i="19"/>
  <c r="R77" i="19"/>
  <c r="R70" i="19"/>
  <c r="R78" i="19"/>
  <c r="R85" i="19"/>
  <c r="R86" i="19"/>
  <c r="R87" i="19"/>
  <c r="R88" i="19"/>
  <c r="R79" i="19"/>
  <c r="R80" i="19"/>
  <c r="R81" i="19"/>
  <c r="R82" i="19"/>
  <c r="R89" i="19"/>
  <c r="R90" i="19"/>
  <c r="Q4" i="19"/>
  <c r="Q5" i="19"/>
  <c r="Q8" i="19"/>
  <c r="Q6" i="19"/>
  <c r="Q7" i="19"/>
  <c r="Q11" i="19"/>
  <c r="Q9" i="19"/>
  <c r="Q12" i="19"/>
  <c r="Q10" i="19"/>
  <c r="Q13" i="19"/>
  <c r="Q17" i="19"/>
  <c r="Q16" i="19"/>
  <c r="Q14" i="19"/>
  <c r="Q15" i="19"/>
  <c r="Q22" i="19"/>
  <c r="Q18" i="19"/>
  <c r="Q23" i="19"/>
  <c r="Q21" i="19"/>
  <c r="Q19" i="19"/>
  <c r="Q20" i="19"/>
  <c r="Q25" i="19"/>
  <c r="Q24" i="19"/>
  <c r="Q26" i="19"/>
  <c r="Q28" i="19"/>
  <c r="Q30" i="19"/>
  <c r="Q38" i="19"/>
  <c r="Q34" i="19"/>
  <c r="Q29" i="19"/>
  <c r="Q27" i="19"/>
  <c r="Q31" i="19"/>
  <c r="Q35" i="19"/>
  <c r="Q36" i="19"/>
  <c r="Q52" i="19"/>
  <c r="Q37" i="19"/>
  <c r="Q39" i="19"/>
  <c r="Q32" i="19"/>
  <c r="Q40" i="19"/>
  <c r="Q45" i="19"/>
  <c r="Q41" i="19"/>
  <c r="Q46" i="19"/>
  <c r="Q56" i="19"/>
  <c r="Q33" i="19"/>
  <c r="Q47" i="19"/>
  <c r="Q53" i="19"/>
  <c r="Q57" i="19"/>
  <c r="Q42" i="19"/>
  <c r="Q58" i="19"/>
  <c r="Q59" i="19"/>
  <c r="Q43" i="19"/>
  <c r="Q48" i="19"/>
  <c r="Q54" i="19"/>
  <c r="Q44" i="19"/>
  <c r="Q49" i="19"/>
  <c r="Q60" i="19"/>
  <c r="Q66" i="19"/>
  <c r="Q50" i="19"/>
  <c r="Q55" i="19"/>
  <c r="Q51" i="19"/>
  <c r="Q61" i="19"/>
  <c r="Q62" i="19"/>
  <c r="Q63" i="19"/>
  <c r="Q67" i="19"/>
  <c r="Q71" i="19"/>
  <c r="Q72" i="19"/>
  <c r="Q68" i="19"/>
  <c r="Q64" i="19"/>
  <c r="Q83" i="19"/>
  <c r="Q65" i="19"/>
  <c r="Q69" i="19"/>
  <c r="Q73" i="19"/>
  <c r="Q74" i="19"/>
  <c r="Q75" i="19"/>
  <c r="Q76" i="19"/>
  <c r="Q84" i="19"/>
  <c r="Q77" i="19"/>
  <c r="Q70" i="19"/>
  <c r="Q78" i="19"/>
  <c r="Q85" i="19"/>
  <c r="Q86" i="19"/>
  <c r="Q87" i="19"/>
  <c r="Q88" i="19"/>
  <c r="Q79" i="19"/>
  <c r="Q80" i="19"/>
  <c r="Q81" i="19"/>
  <c r="Q82" i="19"/>
  <c r="Q89" i="19"/>
  <c r="Q90" i="19"/>
  <c r="P4" i="19"/>
  <c r="P5" i="19"/>
  <c r="P8" i="19"/>
  <c r="P6" i="19"/>
  <c r="P7" i="19"/>
  <c r="P11" i="19"/>
  <c r="P9" i="19"/>
  <c r="P12" i="19"/>
  <c r="P10" i="19"/>
  <c r="P13" i="19"/>
  <c r="P17" i="19"/>
  <c r="P16" i="19"/>
  <c r="P14" i="19"/>
  <c r="P15" i="19"/>
  <c r="P22" i="19"/>
  <c r="P18" i="19"/>
  <c r="P23" i="19"/>
  <c r="P21" i="19"/>
  <c r="P19" i="19"/>
  <c r="P20" i="19"/>
  <c r="P25" i="19"/>
  <c r="P24" i="19"/>
  <c r="P26" i="19"/>
  <c r="P28" i="19"/>
  <c r="P30" i="19"/>
  <c r="P38" i="19"/>
  <c r="P34" i="19"/>
  <c r="P29" i="19"/>
  <c r="P27" i="19"/>
  <c r="P31" i="19"/>
  <c r="P35" i="19"/>
  <c r="P36" i="19"/>
  <c r="P52" i="19"/>
  <c r="P37" i="19"/>
  <c r="P39" i="19"/>
  <c r="P32" i="19"/>
  <c r="P40" i="19"/>
  <c r="P45" i="19"/>
  <c r="P41" i="19"/>
  <c r="P46" i="19"/>
  <c r="P56" i="19"/>
  <c r="P33" i="19"/>
  <c r="P47" i="19"/>
  <c r="P53" i="19"/>
  <c r="P57" i="19"/>
  <c r="P42" i="19"/>
  <c r="P58" i="19"/>
  <c r="P59" i="19"/>
  <c r="P43" i="19"/>
  <c r="P48" i="19"/>
  <c r="P54" i="19"/>
  <c r="P44" i="19"/>
  <c r="P49" i="19"/>
  <c r="P60" i="19"/>
  <c r="P66" i="19"/>
  <c r="P50" i="19"/>
  <c r="P55" i="19"/>
  <c r="P51" i="19"/>
  <c r="P61" i="19"/>
  <c r="P62" i="19"/>
  <c r="P63" i="19"/>
  <c r="P67" i="19"/>
  <c r="P71" i="19"/>
  <c r="P72" i="19"/>
  <c r="P68" i="19"/>
  <c r="P64" i="19"/>
  <c r="P83" i="19"/>
  <c r="P65" i="19"/>
  <c r="P69" i="19"/>
  <c r="P73" i="19"/>
  <c r="P74" i="19"/>
  <c r="P75" i="19"/>
  <c r="P76" i="19"/>
  <c r="P84" i="19"/>
  <c r="P77" i="19"/>
  <c r="P70" i="19"/>
  <c r="P78" i="19"/>
  <c r="P85" i="19"/>
  <c r="P86" i="19"/>
  <c r="P87" i="19"/>
  <c r="P88" i="19"/>
  <c r="P79" i="19"/>
  <c r="P80" i="19"/>
  <c r="P81" i="19"/>
  <c r="P82" i="19"/>
  <c r="P89" i="19"/>
  <c r="P90" i="19"/>
  <c r="O4" i="19"/>
  <c r="O5" i="19"/>
  <c r="O8" i="19"/>
  <c r="O6" i="19"/>
  <c r="O7" i="19"/>
  <c r="O11" i="19"/>
  <c r="O9" i="19"/>
  <c r="O12" i="19"/>
  <c r="O10" i="19"/>
  <c r="O13" i="19"/>
  <c r="O17" i="19"/>
  <c r="O16" i="19"/>
  <c r="O14" i="19"/>
  <c r="O15" i="19"/>
  <c r="O22" i="19"/>
  <c r="O18" i="19"/>
  <c r="O23" i="19"/>
  <c r="O21" i="19"/>
  <c r="O19" i="19"/>
  <c r="O20" i="19"/>
  <c r="O25" i="19"/>
  <c r="O24" i="19"/>
  <c r="O26" i="19"/>
  <c r="O28" i="19"/>
  <c r="O30" i="19"/>
  <c r="O38" i="19"/>
  <c r="O34" i="19"/>
  <c r="O29" i="19"/>
  <c r="O27" i="19"/>
  <c r="O31" i="19"/>
  <c r="O35" i="19"/>
  <c r="O36" i="19"/>
  <c r="O52" i="19"/>
  <c r="O37" i="19"/>
  <c r="O39" i="19"/>
  <c r="O32" i="19"/>
  <c r="O40" i="19"/>
  <c r="O45" i="19"/>
  <c r="O41" i="19"/>
  <c r="O46" i="19"/>
  <c r="O56" i="19"/>
  <c r="O33" i="19"/>
  <c r="O47" i="19"/>
  <c r="O53" i="19"/>
  <c r="O57" i="19"/>
  <c r="O42" i="19"/>
  <c r="O58" i="19"/>
  <c r="O59" i="19"/>
  <c r="O43" i="19"/>
  <c r="O48" i="19"/>
  <c r="O54" i="19"/>
  <c r="O44" i="19"/>
  <c r="O49" i="19"/>
  <c r="O60" i="19"/>
  <c r="O66" i="19"/>
  <c r="O50" i="19"/>
  <c r="O55" i="19"/>
  <c r="O51" i="19"/>
  <c r="O61" i="19"/>
  <c r="O62" i="19"/>
  <c r="O63" i="19"/>
  <c r="O67" i="19"/>
  <c r="O71" i="19"/>
  <c r="O72" i="19"/>
  <c r="O68" i="19"/>
  <c r="O64" i="19"/>
  <c r="O83" i="19"/>
  <c r="O65" i="19"/>
  <c r="O69" i="19"/>
  <c r="O73" i="19"/>
  <c r="O74" i="19"/>
  <c r="O75" i="19"/>
  <c r="O76" i="19"/>
  <c r="O84" i="19"/>
  <c r="O77" i="19"/>
  <c r="O70" i="19"/>
  <c r="O78" i="19"/>
  <c r="O85" i="19"/>
  <c r="O86" i="19"/>
  <c r="O87" i="19"/>
  <c r="O88" i="19"/>
  <c r="O79" i="19"/>
  <c r="O80" i="19"/>
  <c r="O81" i="19"/>
  <c r="O82" i="19"/>
  <c r="O89" i="19"/>
  <c r="O90" i="19"/>
  <c r="N4" i="19"/>
  <c r="N5" i="19"/>
  <c r="N8" i="19"/>
  <c r="N6" i="19"/>
  <c r="N7" i="19"/>
  <c r="N11" i="19"/>
  <c r="N9" i="19"/>
  <c r="N12" i="19"/>
  <c r="N10" i="19"/>
  <c r="N13" i="19"/>
  <c r="N17" i="19"/>
  <c r="N16" i="19"/>
  <c r="N14" i="19"/>
  <c r="N15" i="19"/>
  <c r="N22" i="19"/>
  <c r="N18" i="19"/>
  <c r="N23" i="19"/>
  <c r="N21" i="19"/>
  <c r="N19" i="19"/>
  <c r="N20" i="19"/>
  <c r="N25" i="19"/>
  <c r="N24" i="19"/>
  <c r="N26" i="19"/>
  <c r="N28" i="19"/>
  <c r="N30" i="19"/>
  <c r="N38" i="19"/>
  <c r="N34" i="19"/>
  <c r="N29" i="19"/>
  <c r="N27" i="19"/>
  <c r="N31" i="19"/>
  <c r="N35" i="19"/>
  <c r="N36" i="19"/>
  <c r="N52" i="19"/>
  <c r="N37" i="19"/>
  <c r="N39" i="19"/>
  <c r="N32" i="19"/>
  <c r="N40" i="19"/>
  <c r="N45" i="19"/>
  <c r="N41" i="19"/>
  <c r="N46" i="19"/>
  <c r="N56" i="19"/>
  <c r="N33" i="19"/>
  <c r="N47" i="19"/>
  <c r="N53" i="19"/>
  <c r="N57" i="19"/>
  <c r="N42" i="19"/>
  <c r="N58" i="19"/>
  <c r="N59" i="19"/>
  <c r="N43" i="19"/>
  <c r="N48" i="19"/>
  <c r="N54" i="19"/>
  <c r="N44" i="19"/>
  <c r="N49" i="19"/>
  <c r="N60" i="19"/>
  <c r="N66" i="19"/>
  <c r="N50" i="19"/>
  <c r="N55" i="19"/>
  <c r="N51" i="19"/>
  <c r="N61" i="19"/>
  <c r="N62" i="19"/>
  <c r="N63" i="19"/>
  <c r="N67" i="19"/>
  <c r="N71" i="19"/>
  <c r="N72" i="19"/>
  <c r="N68" i="19"/>
  <c r="N64" i="19"/>
  <c r="N83" i="19"/>
  <c r="N65" i="19"/>
  <c r="N69" i="19"/>
  <c r="N73" i="19"/>
  <c r="N74" i="19"/>
  <c r="N75" i="19"/>
  <c r="N76" i="19"/>
  <c r="N84" i="19"/>
  <c r="N77" i="19"/>
  <c r="N70" i="19"/>
  <c r="N78" i="19"/>
  <c r="N85" i="19"/>
  <c r="N86" i="19"/>
  <c r="N87" i="19"/>
  <c r="N88" i="19"/>
  <c r="N79" i="19"/>
  <c r="N80" i="19"/>
  <c r="N81" i="19"/>
  <c r="N82" i="19"/>
  <c r="N89" i="19"/>
  <c r="N90" i="19"/>
  <c r="M4" i="19"/>
  <c r="M5" i="19"/>
  <c r="M8" i="19"/>
  <c r="M6" i="19"/>
  <c r="M7" i="19"/>
  <c r="M11" i="19"/>
  <c r="M9" i="19"/>
  <c r="M12" i="19"/>
  <c r="M10" i="19"/>
  <c r="M13" i="19"/>
  <c r="M17" i="19"/>
  <c r="M16" i="19"/>
  <c r="M14" i="19"/>
  <c r="M15" i="19"/>
  <c r="M22" i="19"/>
  <c r="M18" i="19"/>
  <c r="M23" i="19"/>
  <c r="M21" i="19"/>
  <c r="M19" i="19"/>
  <c r="M20" i="19"/>
  <c r="M25" i="19"/>
  <c r="M24" i="19"/>
  <c r="M26" i="19"/>
  <c r="M28" i="19"/>
  <c r="M30" i="19"/>
  <c r="M38" i="19"/>
  <c r="M34" i="19"/>
  <c r="M29" i="19"/>
  <c r="M27" i="19"/>
  <c r="M31" i="19"/>
  <c r="M35" i="19"/>
  <c r="M36" i="19"/>
  <c r="M52" i="19"/>
  <c r="M37" i="19"/>
  <c r="M39" i="19"/>
  <c r="M32" i="19"/>
  <c r="M40" i="19"/>
  <c r="M45" i="19"/>
  <c r="M41" i="19"/>
  <c r="M46" i="19"/>
  <c r="M56" i="19"/>
  <c r="M33" i="19"/>
  <c r="M47" i="19"/>
  <c r="M53" i="19"/>
  <c r="M57" i="19"/>
  <c r="M42" i="19"/>
  <c r="M58" i="19"/>
  <c r="M59" i="19"/>
  <c r="M43" i="19"/>
  <c r="M48" i="19"/>
  <c r="M54" i="19"/>
  <c r="M44" i="19"/>
  <c r="M49" i="19"/>
  <c r="M60" i="19"/>
  <c r="M66" i="19"/>
  <c r="M50" i="19"/>
  <c r="M55" i="19"/>
  <c r="M51" i="19"/>
  <c r="M61" i="19"/>
  <c r="M62" i="19"/>
  <c r="M63" i="19"/>
  <c r="M67" i="19"/>
  <c r="M71" i="19"/>
  <c r="M72" i="19"/>
  <c r="M68" i="19"/>
  <c r="M64" i="19"/>
  <c r="M83" i="19"/>
  <c r="M65" i="19"/>
  <c r="M69" i="19"/>
  <c r="M73" i="19"/>
  <c r="M74" i="19"/>
  <c r="M75" i="19"/>
  <c r="M76" i="19"/>
  <c r="M84" i="19"/>
  <c r="M77" i="19"/>
  <c r="M70" i="19"/>
  <c r="M78" i="19"/>
  <c r="M85" i="19"/>
  <c r="M86" i="19"/>
  <c r="M87" i="19"/>
  <c r="M88" i="19"/>
  <c r="M79" i="19"/>
  <c r="M80" i="19"/>
  <c r="M81" i="19"/>
  <c r="M82" i="19"/>
  <c r="M89" i="19"/>
  <c r="M90" i="19"/>
  <c r="L4" i="19"/>
  <c r="L5" i="19"/>
  <c r="L8" i="19"/>
  <c r="L6" i="19"/>
  <c r="L7" i="19"/>
  <c r="L11" i="19"/>
  <c r="L9" i="19"/>
  <c r="L12" i="19"/>
  <c r="L10" i="19"/>
  <c r="L13" i="19"/>
  <c r="L17" i="19"/>
  <c r="L16" i="19"/>
  <c r="L14" i="19"/>
  <c r="L15" i="19"/>
  <c r="L22" i="19"/>
  <c r="L18" i="19"/>
  <c r="L23" i="19"/>
  <c r="L21" i="19"/>
  <c r="L19" i="19"/>
  <c r="L20" i="19"/>
  <c r="L25" i="19"/>
  <c r="L24" i="19"/>
  <c r="L26" i="19"/>
  <c r="L28" i="19"/>
  <c r="L30" i="19"/>
  <c r="L38" i="19"/>
  <c r="L34" i="19"/>
  <c r="L29" i="19"/>
  <c r="L27" i="19"/>
  <c r="L31" i="19"/>
  <c r="L35" i="19"/>
  <c r="L36" i="19"/>
  <c r="L52" i="19"/>
  <c r="L37" i="19"/>
  <c r="L39" i="19"/>
  <c r="L32" i="19"/>
  <c r="L40" i="19"/>
  <c r="L45" i="19"/>
  <c r="L41" i="19"/>
  <c r="L46" i="19"/>
  <c r="L56" i="19"/>
  <c r="L33" i="19"/>
  <c r="L47" i="19"/>
  <c r="L53" i="19"/>
  <c r="L57" i="19"/>
  <c r="L42" i="19"/>
  <c r="L58" i="19"/>
  <c r="L59" i="19"/>
  <c r="L43" i="19"/>
  <c r="L48" i="19"/>
  <c r="L54" i="19"/>
  <c r="L44" i="19"/>
  <c r="L49" i="19"/>
  <c r="L60" i="19"/>
  <c r="L66" i="19"/>
  <c r="L50" i="19"/>
  <c r="L55" i="19"/>
  <c r="L51" i="19"/>
  <c r="L61" i="19"/>
  <c r="L62" i="19"/>
  <c r="L63" i="19"/>
  <c r="L67" i="19"/>
  <c r="L71" i="19"/>
  <c r="L72" i="19"/>
  <c r="L68" i="19"/>
  <c r="L64" i="19"/>
  <c r="L83" i="19"/>
  <c r="L65" i="19"/>
  <c r="L69" i="19"/>
  <c r="L73" i="19"/>
  <c r="L74" i="19"/>
  <c r="L75" i="19"/>
  <c r="L76" i="19"/>
  <c r="L84" i="19"/>
  <c r="L77" i="19"/>
  <c r="L70" i="19"/>
  <c r="L78" i="19"/>
  <c r="L85" i="19"/>
  <c r="L86" i="19"/>
  <c r="L87" i="19"/>
  <c r="L88" i="19"/>
  <c r="L79" i="19"/>
  <c r="L80" i="19"/>
  <c r="L81" i="19"/>
  <c r="L82" i="19"/>
  <c r="L89" i="19"/>
  <c r="L90" i="19"/>
  <c r="K4" i="19"/>
  <c r="K5" i="19"/>
  <c r="K8" i="19"/>
  <c r="K6" i="19"/>
  <c r="K7" i="19"/>
  <c r="K11" i="19"/>
  <c r="K9" i="19"/>
  <c r="K12" i="19"/>
  <c r="K10" i="19"/>
  <c r="K13" i="19"/>
  <c r="K17" i="19"/>
  <c r="K16" i="19"/>
  <c r="K14" i="19"/>
  <c r="K15" i="19"/>
  <c r="K22" i="19"/>
  <c r="K18" i="19"/>
  <c r="K23" i="19"/>
  <c r="K21" i="19"/>
  <c r="K19" i="19"/>
  <c r="K20" i="19"/>
  <c r="K25" i="19"/>
  <c r="K24" i="19"/>
  <c r="K26" i="19"/>
  <c r="K28" i="19"/>
  <c r="K30" i="19"/>
  <c r="K38" i="19"/>
  <c r="K34" i="19"/>
  <c r="K29" i="19"/>
  <c r="K27" i="19"/>
  <c r="K31" i="19"/>
  <c r="K35" i="19"/>
  <c r="K36" i="19"/>
  <c r="K52" i="19"/>
  <c r="K37" i="19"/>
  <c r="K39" i="19"/>
  <c r="K32" i="19"/>
  <c r="K40" i="19"/>
  <c r="K45" i="19"/>
  <c r="K41" i="19"/>
  <c r="K46" i="19"/>
  <c r="K56" i="19"/>
  <c r="K33" i="19"/>
  <c r="K47" i="19"/>
  <c r="K53" i="19"/>
  <c r="K57" i="19"/>
  <c r="K42" i="19"/>
  <c r="K58" i="19"/>
  <c r="K59" i="19"/>
  <c r="K43" i="19"/>
  <c r="K48" i="19"/>
  <c r="K54" i="19"/>
  <c r="K44" i="19"/>
  <c r="K49" i="19"/>
  <c r="K60" i="19"/>
  <c r="K66" i="19"/>
  <c r="K50" i="19"/>
  <c r="K55" i="19"/>
  <c r="K51" i="19"/>
  <c r="K61" i="19"/>
  <c r="K62" i="19"/>
  <c r="K63" i="19"/>
  <c r="K67" i="19"/>
  <c r="K71" i="19"/>
  <c r="K72" i="19"/>
  <c r="K68" i="19"/>
  <c r="K64" i="19"/>
  <c r="K83" i="19"/>
  <c r="K65" i="19"/>
  <c r="K69" i="19"/>
  <c r="K73" i="19"/>
  <c r="K74" i="19"/>
  <c r="K75" i="19"/>
  <c r="K76" i="19"/>
  <c r="K84" i="19"/>
  <c r="K77" i="19"/>
  <c r="K70" i="19"/>
  <c r="K78" i="19"/>
  <c r="K85" i="19"/>
  <c r="K86" i="19"/>
  <c r="K87" i="19"/>
  <c r="K88" i="19"/>
  <c r="K79" i="19"/>
  <c r="K80" i="19"/>
  <c r="K81" i="19"/>
  <c r="K82" i="19"/>
  <c r="K89" i="19"/>
  <c r="K90" i="19"/>
  <c r="J4" i="19"/>
  <c r="J5" i="19"/>
  <c r="J8" i="19"/>
  <c r="J6" i="19"/>
  <c r="J7" i="19"/>
  <c r="J11" i="19"/>
  <c r="J9" i="19"/>
  <c r="J12" i="19"/>
  <c r="J10" i="19"/>
  <c r="J13" i="19"/>
  <c r="J17" i="19"/>
  <c r="J16" i="19"/>
  <c r="J14" i="19"/>
  <c r="J15" i="19"/>
  <c r="J22" i="19"/>
  <c r="J18" i="19"/>
  <c r="J23" i="19"/>
  <c r="J21" i="19"/>
  <c r="J19" i="19"/>
  <c r="J20" i="19"/>
  <c r="J25" i="19"/>
  <c r="J24" i="19"/>
  <c r="J26" i="19"/>
  <c r="J28" i="19"/>
  <c r="J30" i="19"/>
  <c r="J38" i="19"/>
  <c r="J34" i="19"/>
  <c r="J29" i="19"/>
  <c r="J27" i="19"/>
  <c r="J31" i="19"/>
  <c r="J35" i="19"/>
  <c r="J36" i="19"/>
  <c r="J52" i="19"/>
  <c r="J37" i="19"/>
  <c r="J39" i="19"/>
  <c r="J32" i="19"/>
  <c r="J40" i="19"/>
  <c r="J45" i="19"/>
  <c r="J41" i="19"/>
  <c r="J46" i="19"/>
  <c r="J56" i="19"/>
  <c r="J33" i="19"/>
  <c r="J47" i="19"/>
  <c r="J53" i="19"/>
  <c r="J57" i="19"/>
  <c r="J42" i="19"/>
  <c r="J58" i="19"/>
  <c r="J59" i="19"/>
  <c r="J43" i="19"/>
  <c r="J48" i="19"/>
  <c r="J54" i="19"/>
  <c r="J44" i="19"/>
  <c r="J49" i="19"/>
  <c r="J60" i="19"/>
  <c r="J66" i="19"/>
  <c r="J50" i="19"/>
  <c r="J55" i="19"/>
  <c r="J51" i="19"/>
  <c r="J61" i="19"/>
  <c r="J62" i="19"/>
  <c r="J63" i="19"/>
  <c r="J67" i="19"/>
  <c r="J71" i="19"/>
  <c r="J72" i="19"/>
  <c r="J68" i="19"/>
  <c r="J64" i="19"/>
  <c r="J83" i="19"/>
  <c r="J65" i="19"/>
  <c r="J69" i="19"/>
  <c r="J73" i="19"/>
  <c r="J74" i="19"/>
  <c r="J75" i="19"/>
  <c r="J76" i="19"/>
  <c r="J84" i="19"/>
  <c r="J77" i="19"/>
  <c r="J70" i="19"/>
  <c r="J78" i="19"/>
  <c r="J85" i="19"/>
  <c r="J86" i="19"/>
  <c r="J87" i="19"/>
  <c r="J88" i="19"/>
  <c r="J79" i="19"/>
  <c r="J80" i="19"/>
  <c r="J81" i="19"/>
  <c r="J82" i="19"/>
  <c r="J89" i="19"/>
  <c r="J90" i="19"/>
  <c r="I4" i="19"/>
  <c r="I5" i="19"/>
  <c r="I8" i="19"/>
  <c r="I6" i="19"/>
  <c r="I7" i="19"/>
  <c r="I11" i="19"/>
  <c r="I9" i="19"/>
  <c r="I12" i="19"/>
  <c r="I10" i="19"/>
  <c r="I13" i="19"/>
  <c r="I17" i="19"/>
  <c r="I16" i="19"/>
  <c r="I14" i="19"/>
  <c r="I15" i="19"/>
  <c r="I22" i="19"/>
  <c r="I18" i="19"/>
  <c r="I23" i="19"/>
  <c r="I21" i="19"/>
  <c r="I19" i="19"/>
  <c r="I20" i="19"/>
  <c r="I25" i="19"/>
  <c r="I24" i="19"/>
  <c r="I26" i="19"/>
  <c r="I28" i="19"/>
  <c r="I30" i="19"/>
  <c r="I38" i="19"/>
  <c r="I34" i="19"/>
  <c r="I29" i="19"/>
  <c r="I27" i="19"/>
  <c r="I31" i="19"/>
  <c r="I35" i="19"/>
  <c r="I36" i="19"/>
  <c r="I52" i="19"/>
  <c r="I37" i="19"/>
  <c r="I39" i="19"/>
  <c r="I32" i="19"/>
  <c r="I40" i="19"/>
  <c r="I45" i="19"/>
  <c r="I41" i="19"/>
  <c r="I46" i="19"/>
  <c r="I56" i="19"/>
  <c r="I33" i="19"/>
  <c r="I47" i="19"/>
  <c r="I53" i="19"/>
  <c r="I57" i="19"/>
  <c r="I42" i="19"/>
  <c r="I58" i="19"/>
  <c r="I59" i="19"/>
  <c r="I43" i="19"/>
  <c r="I48" i="19"/>
  <c r="I54" i="19"/>
  <c r="I44" i="19"/>
  <c r="I49" i="19"/>
  <c r="I60" i="19"/>
  <c r="I66" i="19"/>
  <c r="I50" i="19"/>
  <c r="I55" i="19"/>
  <c r="I51" i="19"/>
  <c r="I61" i="19"/>
  <c r="I62" i="19"/>
  <c r="I63" i="19"/>
  <c r="I67" i="19"/>
  <c r="I71" i="19"/>
  <c r="I72" i="19"/>
  <c r="I68" i="19"/>
  <c r="I64" i="19"/>
  <c r="I83" i="19"/>
  <c r="I65" i="19"/>
  <c r="I69" i="19"/>
  <c r="I73" i="19"/>
  <c r="I74" i="19"/>
  <c r="I75" i="19"/>
  <c r="I76" i="19"/>
  <c r="I84" i="19"/>
  <c r="I77" i="19"/>
  <c r="I70" i="19"/>
  <c r="I78" i="19"/>
  <c r="I85" i="19"/>
  <c r="I86" i="19"/>
  <c r="I87" i="19"/>
  <c r="I88" i="19"/>
  <c r="I79" i="19"/>
  <c r="I80" i="19"/>
  <c r="I81" i="19"/>
  <c r="I82" i="19"/>
  <c r="I89" i="19"/>
  <c r="I90" i="19"/>
  <c r="H4" i="19"/>
  <c r="H5" i="19"/>
  <c r="H8" i="19"/>
  <c r="H6" i="19"/>
  <c r="H7" i="19"/>
  <c r="H11" i="19"/>
  <c r="H9" i="19"/>
  <c r="H12" i="19"/>
  <c r="H10" i="19"/>
  <c r="H13" i="19"/>
  <c r="H17" i="19"/>
  <c r="H16" i="19"/>
  <c r="H14" i="19"/>
  <c r="H15" i="19"/>
  <c r="H22" i="19"/>
  <c r="H18" i="19"/>
  <c r="H23" i="19"/>
  <c r="H21" i="19"/>
  <c r="H19" i="19"/>
  <c r="H20" i="19"/>
  <c r="H25" i="19"/>
  <c r="H24" i="19"/>
  <c r="H26" i="19"/>
  <c r="H28" i="19"/>
  <c r="H30" i="19"/>
  <c r="H38" i="19"/>
  <c r="H34" i="19"/>
  <c r="H29" i="19"/>
  <c r="H27" i="19"/>
  <c r="H31" i="19"/>
  <c r="H35" i="19"/>
  <c r="H36" i="19"/>
  <c r="H52" i="19"/>
  <c r="H37" i="19"/>
  <c r="H39" i="19"/>
  <c r="H32" i="19"/>
  <c r="H40" i="19"/>
  <c r="H45" i="19"/>
  <c r="H41" i="19"/>
  <c r="H46" i="19"/>
  <c r="H56" i="19"/>
  <c r="H33" i="19"/>
  <c r="H47" i="19"/>
  <c r="H53" i="19"/>
  <c r="H57" i="19"/>
  <c r="H42" i="19"/>
  <c r="H58" i="19"/>
  <c r="H59" i="19"/>
  <c r="H43" i="19"/>
  <c r="H48" i="19"/>
  <c r="H54" i="19"/>
  <c r="H44" i="19"/>
  <c r="H49" i="19"/>
  <c r="H60" i="19"/>
  <c r="H66" i="19"/>
  <c r="H50" i="19"/>
  <c r="H55" i="19"/>
  <c r="H51" i="19"/>
  <c r="H61" i="19"/>
  <c r="H62" i="19"/>
  <c r="H63" i="19"/>
  <c r="H67" i="19"/>
  <c r="H71" i="19"/>
  <c r="H72" i="19"/>
  <c r="H68" i="19"/>
  <c r="H64" i="19"/>
  <c r="H83" i="19"/>
  <c r="H65" i="19"/>
  <c r="H69" i="19"/>
  <c r="H73" i="19"/>
  <c r="H74" i="19"/>
  <c r="H75" i="19"/>
  <c r="H76" i="19"/>
  <c r="H84" i="19"/>
  <c r="H77" i="19"/>
  <c r="H70" i="19"/>
  <c r="H78" i="19"/>
  <c r="H85" i="19"/>
  <c r="H86" i="19"/>
  <c r="H87" i="19"/>
  <c r="H88" i="19"/>
  <c r="H79" i="19"/>
  <c r="H80" i="19"/>
  <c r="H81" i="19"/>
  <c r="H82" i="19"/>
  <c r="H89" i="19"/>
  <c r="H90" i="19"/>
  <c r="G4" i="19"/>
  <c r="G5" i="19"/>
  <c r="G8" i="19"/>
  <c r="G6" i="19"/>
  <c r="G7" i="19"/>
  <c r="G11" i="19"/>
  <c r="G9" i="19"/>
  <c r="G12" i="19"/>
  <c r="G10" i="19"/>
  <c r="G13" i="19"/>
  <c r="G17" i="19"/>
  <c r="G16" i="19"/>
  <c r="G14" i="19"/>
  <c r="G15" i="19"/>
  <c r="G22" i="19"/>
  <c r="G18" i="19"/>
  <c r="G23" i="19"/>
  <c r="G21" i="19"/>
  <c r="G19" i="19"/>
  <c r="G20" i="19"/>
  <c r="G25" i="19"/>
  <c r="G24" i="19"/>
  <c r="G26" i="19"/>
  <c r="G28" i="19"/>
  <c r="G30" i="19"/>
  <c r="G38" i="19"/>
  <c r="G34" i="19"/>
  <c r="G29" i="19"/>
  <c r="G27" i="19"/>
  <c r="G31" i="19"/>
  <c r="G35" i="19"/>
  <c r="G36" i="19"/>
  <c r="G52" i="19"/>
  <c r="G37" i="19"/>
  <c r="G39" i="19"/>
  <c r="G32" i="19"/>
  <c r="G40" i="19"/>
  <c r="G45" i="19"/>
  <c r="G41" i="19"/>
  <c r="G46" i="19"/>
  <c r="G56" i="19"/>
  <c r="G33" i="19"/>
  <c r="G47" i="19"/>
  <c r="G53" i="19"/>
  <c r="G57" i="19"/>
  <c r="G42" i="19"/>
  <c r="G58" i="19"/>
  <c r="G59" i="19"/>
  <c r="G43" i="19"/>
  <c r="G48" i="19"/>
  <c r="G54" i="19"/>
  <c r="G44" i="19"/>
  <c r="G49" i="19"/>
  <c r="G60" i="19"/>
  <c r="G66" i="19"/>
  <c r="G50" i="19"/>
  <c r="G55" i="19"/>
  <c r="G51" i="19"/>
  <c r="G61" i="19"/>
  <c r="G62" i="19"/>
  <c r="G63" i="19"/>
  <c r="G67" i="19"/>
  <c r="G71" i="19"/>
  <c r="G72" i="19"/>
  <c r="G68" i="19"/>
  <c r="G64" i="19"/>
  <c r="G83" i="19"/>
  <c r="G65" i="19"/>
  <c r="G69" i="19"/>
  <c r="G73" i="19"/>
  <c r="G74" i="19"/>
  <c r="G75" i="19"/>
  <c r="G76" i="19"/>
  <c r="G84" i="19"/>
  <c r="G77" i="19"/>
  <c r="G70" i="19"/>
  <c r="G78" i="19"/>
  <c r="G85" i="19"/>
  <c r="G86" i="19"/>
  <c r="G87" i="19"/>
  <c r="G88" i="19"/>
  <c r="G79" i="19"/>
  <c r="G80" i="19"/>
  <c r="G81" i="19"/>
  <c r="G82" i="19"/>
  <c r="G89" i="19"/>
  <c r="G90" i="19"/>
  <c r="F4" i="19"/>
  <c r="F5" i="19"/>
  <c r="F8" i="19"/>
  <c r="F6" i="19"/>
  <c r="F7" i="19"/>
  <c r="F11" i="19"/>
  <c r="F9" i="19"/>
  <c r="F12" i="19"/>
  <c r="F10" i="19"/>
  <c r="F13" i="19"/>
  <c r="F17" i="19"/>
  <c r="F16" i="19"/>
  <c r="F14" i="19"/>
  <c r="F15" i="19"/>
  <c r="F22" i="19"/>
  <c r="F18" i="19"/>
  <c r="F23" i="19"/>
  <c r="F21" i="19"/>
  <c r="F19" i="19"/>
  <c r="F20" i="19"/>
  <c r="F25" i="19"/>
  <c r="F24" i="19"/>
  <c r="F26" i="19"/>
  <c r="F28" i="19"/>
  <c r="F30" i="19"/>
  <c r="F38" i="19"/>
  <c r="F34" i="19"/>
  <c r="F29" i="19"/>
  <c r="F27" i="19"/>
  <c r="F31" i="19"/>
  <c r="F35" i="19"/>
  <c r="F36" i="19"/>
  <c r="F52" i="19"/>
  <c r="F37" i="19"/>
  <c r="F39" i="19"/>
  <c r="F32" i="19"/>
  <c r="F40" i="19"/>
  <c r="F45" i="19"/>
  <c r="F41" i="19"/>
  <c r="F46" i="19"/>
  <c r="F56" i="19"/>
  <c r="F33" i="19"/>
  <c r="F47" i="19"/>
  <c r="F53" i="19"/>
  <c r="F57" i="19"/>
  <c r="F42" i="19"/>
  <c r="F58" i="19"/>
  <c r="F59" i="19"/>
  <c r="F43" i="19"/>
  <c r="F48" i="19"/>
  <c r="F54" i="19"/>
  <c r="F44" i="19"/>
  <c r="F49" i="19"/>
  <c r="F60" i="19"/>
  <c r="F66" i="19"/>
  <c r="F50" i="19"/>
  <c r="F55" i="19"/>
  <c r="F51" i="19"/>
  <c r="F61" i="19"/>
  <c r="F62" i="19"/>
  <c r="F63" i="19"/>
  <c r="F67" i="19"/>
  <c r="F71" i="19"/>
  <c r="F72" i="19"/>
  <c r="F68" i="19"/>
  <c r="F64" i="19"/>
  <c r="F83" i="19"/>
  <c r="F65" i="19"/>
  <c r="F69" i="19"/>
  <c r="F73" i="19"/>
  <c r="F74" i="19"/>
  <c r="F75" i="19"/>
  <c r="F76" i="19"/>
  <c r="F84" i="19"/>
  <c r="F77" i="19"/>
  <c r="F70" i="19"/>
  <c r="F78" i="19"/>
  <c r="F85" i="19"/>
  <c r="F86" i="19"/>
  <c r="F87" i="19"/>
  <c r="F88" i="19"/>
  <c r="F79" i="19"/>
  <c r="F80" i="19"/>
  <c r="F81" i="19"/>
  <c r="F82" i="19"/>
  <c r="F89" i="19"/>
  <c r="F90" i="19"/>
  <c r="E4" i="19"/>
  <c r="E5" i="19"/>
  <c r="E8" i="19"/>
  <c r="E6" i="19"/>
  <c r="E7" i="19"/>
  <c r="E11" i="19"/>
  <c r="E9" i="19"/>
  <c r="E12" i="19"/>
  <c r="E10" i="19"/>
  <c r="E13" i="19"/>
  <c r="E17" i="19"/>
  <c r="E16" i="19"/>
  <c r="E14" i="19"/>
  <c r="E15" i="19"/>
  <c r="E22" i="19"/>
  <c r="E18" i="19"/>
  <c r="E23" i="19"/>
  <c r="E21" i="19"/>
  <c r="E19" i="19"/>
  <c r="E20" i="19"/>
  <c r="E25" i="19"/>
  <c r="E24" i="19"/>
  <c r="E26" i="19"/>
  <c r="E28" i="19"/>
  <c r="E30" i="19"/>
  <c r="E38" i="19"/>
  <c r="E34" i="19"/>
  <c r="E29" i="19"/>
  <c r="E27" i="19"/>
  <c r="E31" i="19"/>
  <c r="E35" i="19"/>
  <c r="E36" i="19"/>
  <c r="E52" i="19"/>
  <c r="E37" i="19"/>
  <c r="E39" i="19"/>
  <c r="E32" i="19"/>
  <c r="E40" i="19"/>
  <c r="E45" i="19"/>
  <c r="E41" i="19"/>
  <c r="E46" i="19"/>
  <c r="E56" i="19"/>
  <c r="E33" i="19"/>
  <c r="E47" i="19"/>
  <c r="E53" i="19"/>
  <c r="E57" i="19"/>
  <c r="E42" i="19"/>
  <c r="E58" i="19"/>
  <c r="E59" i="19"/>
  <c r="E43" i="19"/>
  <c r="E48" i="19"/>
  <c r="E54" i="19"/>
  <c r="E44" i="19"/>
  <c r="E49" i="19"/>
  <c r="E60" i="19"/>
  <c r="E66" i="19"/>
  <c r="E50" i="19"/>
  <c r="E55" i="19"/>
  <c r="E51" i="19"/>
  <c r="E61" i="19"/>
  <c r="E62" i="19"/>
  <c r="E63" i="19"/>
  <c r="E67" i="19"/>
  <c r="E71" i="19"/>
  <c r="E72" i="19"/>
  <c r="E68" i="19"/>
  <c r="E64" i="19"/>
  <c r="E83" i="19"/>
  <c r="E65" i="19"/>
  <c r="E69" i="19"/>
  <c r="E73" i="19"/>
  <c r="E74" i="19"/>
  <c r="E75" i="19"/>
  <c r="E76" i="19"/>
  <c r="E84" i="19"/>
  <c r="E77" i="19"/>
  <c r="E70" i="19"/>
  <c r="E78" i="19"/>
  <c r="E85" i="19"/>
  <c r="E86" i="19"/>
  <c r="E87" i="19"/>
  <c r="E88" i="19"/>
  <c r="E79" i="19"/>
  <c r="E80" i="19"/>
  <c r="E81" i="19"/>
  <c r="E82" i="19"/>
  <c r="E89" i="19"/>
  <c r="E90" i="19"/>
  <c r="D4" i="19"/>
  <c r="V4" i="19" s="1"/>
  <c r="D5" i="19"/>
  <c r="D8" i="19"/>
  <c r="D6" i="19"/>
  <c r="D7" i="19"/>
  <c r="D11" i="19"/>
  <c r="V11" i="19" s="1"/>
  <c r="D9" i="19"/>
  <c r="D12" i="19"/>
  <c r="D10" i="19"/>
  <c r="D13" i="19"/>
  <c r="D17" i="19"/>
  <c r="D16" i="19"/>
  <c r="D14" i="19"/>
  <c r="D15" i="19"/>
  <c r="D22" i="19"/>
  <c r="D18" i="19"/>
  <c r="D23" i="19"/>
  <c r="D21" i="19"/>
  <c r="V21" i="19" s="1"/>
  <c r="D19" i="19"/>
  <c r="D20" i="19"/>
  <c r="D25" i="19"/>
  <c r="D24" i="19"/>
  <c r="D26" i="19"/>
  <c r="D28" i="19"/>
  <c r="D30" i="19"/>
  <c r="D38" i="19"/>
  <c r="D34" i="19"/>
  <c r="D29" i="19"/>
  <c r="D27" i="19"/>
  <c r="D31" i="19"/>
  <c r="D35" i="19"/>
  <c r="D36" i="19"/>
  <c r="D52" i="19"/>
  <c r="D37" i="19"/>
  <c r="D39" i="19"/>
  <c r="D32" i="19"/>
  <c r="D40" i="19"/>
  <c r="V40" i="19" s="1"/>
  <c r="D45" i="19"/>
  <c r="D41" i="19"/>
  <c r="D46" i="19"/>
  <c r="D56" i="19"/>
  <c r="D33" i="19"/>
  <c r="V33" i="19" s="1"/>
  <c r="D47" i="19"/>
  <c r="D53" i="19"/>
  <c r="D57" i="19"/>
  <c r="D42" i="19"/>
  <c r="D58" i="19"/>
  <c r="D59" i="19"/>
  <c r="D43" i="19"/>
  <c r="D48" i="19"/>
  <c r="D54" i="19"/>
  <c r="D44" i="19"/>
  <c r="D49" i="19"/>
  <c r="D60" i="19"/>
  <c r="V60" i="19" s="1"/>
  <c r="D66" i="19"/>
  <c r="D50" i="19"/>
  <c r="D55" i="19"/>
  <c r="D51" i="19"/>
  <c r="D61" i="19"/>
  <c r="D62" i="19"/>
  <c r="D63" i="19"/>
  <c r="D67" i="19"/>
  <c r="D71" i="19"/>
  <c r="D72" i="19"/>
  <c r="D68" i="19"/>
  <c r="D64" i="19"/>
  <c r="V64" i="19" s="1"/>
  <c r="D83" i="19"/>
  <c r="D65" i="19"/>
  <c r="D69" i="19"/>
  <c r="D73" i="19"/>
  <c r="D74" i="19"/>
  <c r="D75" i="19"/>
  <c r="D76" i="19"/>
  <c r="V76" i="19" s="1"/>
  <c r="D84" i="19"/>
  <c r="D77" i="19"/>
  <c r="D70" i="19"/>
  <c r="D78" i="19"/>
  <c r="D85" i="19"/>
  <c r="D86" i="19"/>
  <c r="D87" i="19"/>
  <c r="D88" i="19"/>
  <c r="D79" i="19"/>
  <c r="D80" i="19"/>
  <c r="D81" i="19"/>
  <c r="D82" i="19"/>
  <c r="D89" i="19"/>
  <c r="D90" i="19"/>
  <c r="C4" i="19"/>
  <c r="C5" i="19"/>
  <c r="C8" i="19"/>
  <c r="V8" i="19" s="1"/>
  <c r="C6" i="19"/>
  <c r="C7" i="19"/>
  <c r="V7" i="19" s="1"/>
  <c r="C11" i="19"/>
  <c r="C9" i="19"/>
  <c r="C12" i="19"/>
  <c r="V12" i="19" s="1"/>
  <c r="C10" i="19"/>
  <c r="C13" i="19"/>
  <c r="C17" i="19"/>
  <c r="C16" i="19"/>
  <c r="C14" i="19"/>
  <c r="C15" i="19"/>
  <c r="C22" i="19"/>
  <c r="C18" i="19"/>
  <c r="V18" i="19" s="1"/>
  <c r="C23" i="19"/>
  <c r="V23" i="19" s="1"/>
  <c r="C21" i="19"/>
  <c r="C19" i="19"/>
  <c r="V19" i="19" s="1"/>
  <c r="C20" i="19"/>
  <c r="C25" i="19"/>
  <c r="C24" i="19"/>
  <c r="C26" i="19"/>
  <c r="C28" i="19"/>
  <c r="C30" i="19"/>
  <c r="C38" i="19"/>
  <c r="C34" i="19"/>
  <c r="V34" i="19" s="1"/>
  <c r="C29" i="19"/>
  <c r="V29" i="19" s="1"/>
  <c r="C27" i="19"/>
  <c r="V27" i="19" s="1"/>
  <c r="C31" i="19"/>
  <c r="C35" i="19"/>
  <c r="C36" i="19"/>
  <c r="C52" i="19"/>
  <c r="V52" i="19" s="1"/>
  <c r="C37" i="19"/>
  <c r="C39" i="19"/>
  <c r="C32" i="19"/>
  <c r="C40" i="19"/>
  <c r="C45" i="19"/>
  <c r="C41" i="19"/>
  <c r="V41" i="19" s="1"/>
  <c r="C46" i="19"/>
  <c r="V46" i="19" s="1"/>
  <c r="C56" i="19"/>
  <c r="V56" i="19" s="1"/>
  <c r="C33" i="19"/>
  <c r="C47" i="19"/>
  <c r="V47" i="19" s="1"/>
  <c r="C53" i="19"/>
  <c r="C57" i="19"/>
  <c r="C42" i="19"/>
  <c r="C58" i="19"/>
  <c r="C59" i="19"/>
  <c r="C43" i="19"/>
  <c r="C48" i="19"/>
  <c r="C54" i="19"/>
  <c r="V54" i="19" s="1"/>
  <c r="C44" i="19"/>
  <c r="V44" i="19" s="1"/>
  <c r="C49" i="19"/>
  <c r="V49" i="19" s="1"/>
  <c r="C60" i="19"/>
  <c r="C66" i="19"/>
  <c r="C50" i="19"/>
  <c r="C55" i="19"/>
  <c r="C51" i="19"/>
  <c r="C61" i="19"/>
  <c r="C62" i="19"/>
  <c r="C63" i="19"/>
  <c r="C67" i="19"/>
  <c r="C71" i="19"/>
  <c r="C72" i="19"/>
  <c r="C68" i="19"/>
  <c r="V68" i="19" s="1"/>
  <c r="C64" i="19"/>
  <c r="C83" i="19"/>
  <c r="V83" i="19" s="1"/>
  <c r="C65" i="19"/>
  <c r="C69" i="19"/>
  <c r="C73" i="19"/>
  <c r="C74" i="19"/>
  <c r="C75" i="19"/>
  <c r="C76" i="19"/>
  <c r="C84" i="19"/>
  <c r="C77" i="19"/>
  <c r="C70" i="19"/>
  <c r="C78" i="19"/>
  <c r="V78" i="19" s="1"/>
  <c r="C85" i="19"/>
  <c r="C86" i="19"/>
  <c r="C87" i="19"/>
  <c r="C88" i="19"/>
  <c r="C79" i="19"/>
  <c r="C80" i="19"/>
  <c r="C81" i="19"/>
  <c r="C82" i="19"/>
  <c r="C89" i="19"/>
  <c r="C90" i="19"/>
  <c r="V85" i="19"/>
  <c r="V71" i="19"/>
  <c r="V63" i="19"/>
  <c r="V50" i="19"/>
  <c r="V66" i="19"/>
  <c r="V48" i="19"/>
  <c r="V43" i="19"/>
  <c r="V53" i="19"/>
  <c r="V45" i="19"/>
  <c r="V36" i="19"/>
  <c r="V35" i="19"/>
  <c r="V31" i="19"/>
  <c r="V38" i="19"/>
  <c r="V30" i="19"/>
  <c r="V20" i="19"/>
  <c r="V22" i="19"/>
  <c r="V15" i="19"/>
  <c r="V14" i="19"/>
  <c r="V10" i="19"/>
  <c r="V9" i="19"/>
  <c r="V6" i="19"/>
  <c r="V5" i="19"/>
  <c r="A5" i="19"/>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4" i="19"/>
  <c r="A85" i="13"/>
  <c r="A86" i="13"/>
  <c r="A87" i="13" s="1"/>
  <c r="A88" i="13" s="1"/>
  <c r="A89" i="13" s="1"/>
  <c r="A90" i="13" s="1"/>
  <c r="C15" i="18"/>
  <c r="G15" i="18" s="1"/>
  <c r="B6" i="18"/>
  <c r="B7" i="18" s="1"/>
  <c r="B8" i="18" s="1"/>
  <c r="B9" i="18" s="1"/>
  <c r="B10" i="18" s="1"/>
  <c r="B11" i="18" s="1"/>
  <c r="B12" i="18" s="1"/>
  <c r="B13" i="18" s="1"/>
  <c r="B14" i="18" s="1"/>
  <c r="B15" i="18" s="1"/>
  <c r="C7" i="18"/>
  <c r="F7" i="18" s="1"/>
  <c r="J7" i="18" s="1"/>
  <c r="C8" i="18"/>
  <c r="F8" i="18" s="1"/>
  <c r="J8" i="18" s="1"/>
  <c r="C9" i="18"/>
  <c r="F9" i="18" s="1"/>
  <c r="J9" i="18" s="1"/>
  <c r="C10" i="18"/>
  <c r="F10" i="18" s="1"/>
  <c r="J10" i="18" s="1"/>
  <c r="C11" i="18"/>
  <c r="G11" i="18" s="1"/>
  <c r="C12" i="18"/>
  <c r="G12" i="18" s="1"/>
  <c r="C13" i="18"/>
  <c r="G13" i="18" s="1"/>
  <c r="C14" i="18"/>
  <c r="G14" i="18" s="1"/>
  <c r="C6" i="18"/>
  <c r="G6" i="18" s="1"/>
  <c r="K15" i="18" l="1"/>
  <c r="K6" i="18"/>
  <c r="L6" i="18"/>
  <c r="L7" i="18"/>
  <c r="K7" i="18"/>
  <c r="L8" i="18"/>
  <c r="K8" i="18"/>
  <c r="L9" i="18"/>
  <c r="K9" i="18"/>
  <c r="L10" i="18"/>
  <c r="K10" i="18"/>
  <c r="L11" i="18"/>
  <c r="K11" i="18"/>
  <c r="L12" i="18"/>
  <c r="K12" i="18"/>
  <c r="L13" i="18"/>
  <c r="K13" i="18"/>
  <c r="L14" i="18"/>
  <c r="K14" i="18"/>
  <c r="L15" i="18"/>
  <c r="V61" i="20"/>
  <c r="X61" i="20" s="1"/>
  <c r="W28" i="20"/>
  <c r="X28" i="20" s="1"/>
  <c r="W87" i="20"/>
  <c r="X87" i="20" s="1"/>
  <c r="V75" i="20"/>
  <c r="V62" i="20"/>
  <c r="W19" i="20"/>
  <c r="X19" i="20" s="1"/>
  <c r="V20" i="20"/>
  <c r="X44" i="20"/>
  <c r="X24" i="20"/>
  <c r="W55" i="20"/>
  <c r="X55" i="20" s="1"/>
  <c r="X42" i="20"/>
  <c r="W49" i="20"/>
  <c r="W26" i="20"/>
  <c r="X15" i="20"/>
  <c r="V64" i="20"/>
  <c r="V74" i="20"/>
  <c r="W78" i="20"/>
  <c r="W56" i="20"/>
  <c r="W33" i="20"/>
  <c r="V51" i="20"/>
  <c r="V18" i="20"/>
  <c r="X50" i="20"/>
  <c r="W63" i="20"/>
  <c r="W21" i="20"/>
  <c r="W17" i="20"/>
  <c r="W43" i="20"/>
  <c r="X43" i="20" s="1"/>
  <c r="V39" i="20"/>
  <c r="X39" i="20" s="1"/>
  <c r="X8" i="20"/>
  <c r="X22" i="20"/>
  <c r="V40" i="20"/>
  <c r="X40" i="20" s="1"/>
  <c r="W88" i="20"/>
  <c r="W83" i="20"/>
  <c r="X83" i="20" s="1"/>
  <c r="W65" i="20"/>
  <c r="V76" i="20"/>
  <c r="W36" i="20"/>
  <c r="W10" i="20"/>
  <c r="W16" i="20"/>
  <c r="X16" i="20" s="1"/>
  <c r="W25" i="20"/>
  <c r="X25" i="20" s="1"/>
  <c r="W84" i="20"/>
  <c r="X84" i="20" s="1"/>
  <c r="W64" i="20"/>
  <c r="X64" i="20" s="1"/>
  <c r="W45" i="20"/>
  <c r="X45" i="20" s="1"/>
  <c r="W79" i="20"/>
  <c r="X79" i="20" s="1"/>
  <c r="W62" i="20"/>
  <c r="X62" i="20" s="1"/>
  <c r="W76" i="20"/>
  <c r="W75" i="20"/>
  <c r="X75" i="20" s="1"/>
  <c r="W51" i="20"/>
  <c r="X51" i="20" s="1"/>
  <c r="V59" i="20"/>
  <c r="V71" i="20"/>
  <c r="X71" i="20" s="1"/>
  <c r="V49" i="20"/>
  <c r="X49" i="20" s="1"/>
  <c r="V7" i="20"/>
  <c r="X7" i="20" s="1"/>
  <c r="V28" i="20"/>
  <c r="V52" i="20"/>
  <c r="X52" i="20" s="1"/>
  <c r="V4" i="20"/>
  <c r="X4" i="20" s="1"/>
  <c r="W74" i="20"/>
  <c r="X74" i="20" s="1"/>
  <c r="W20" i="20"/>
  <c r="X20" i="20" s="1"/>
  <c r="W18" i="20"/>
  <c r="X18" i="20" s="1"/>
  <c r="V88" i="20"/>
  <c r="V42" i="20"/>
  <c r="V65" i="20"/>
  <c r="V36" i="20"/>
  <c r="V10" i="20"/>
  <c r="W59" i="20"/>
  <c r="V81" i="20"/>
  <c r="X81" i="20" s="1"/>
  <c r="V6" i="20"/>
  <c r="X6" i="20" s="1"/>
  <c r="V85" i="20"/>
  <c r="X85" i="20" s="1"/>
  <c r="V78" i="20"/>
  <c r="V56" i="20"/>
  <c r="V33" i="20"/>
  <c r="V68" i="20"/>
  <c r="X68" i="20" s="1"/>
  <c r="V34" i="20"/>
  <c r="X34" i="20" s="1"/>
  <c r="V73" i="20"/>
  <c r="X73" i="20" s="1"/>
  <c r="V38" i="20"/>
  <c r="X38" i="20" s="1"/>
  <c r="V58" i="20"/>
  <c r="X58" i="20" s="1"/>
  <c r="V22" i="20"/>
  <c r="V89" i="20"/>
  <c r="X89" i="20" s="1"/>
  <c r="V57" i="20"/>
  <c r="X57" i="20" s="1"/>
  <c r="V23" i="20"/>
  <c r="X23" i="20" s="1"/>
  <c r="V30" i="20"/>
  <c r="X30" i="20" s="1"/>
  <c r="V54" i="20"/>
  <c r="X54" i="20" s="1"/>
  <c r="V32" i="20"/>
  <c r="X32" i="20" s="1"/>
  <c r="V69" i="20"/>
  <c r="X69" i="20" s="1"/>
  <c r="V41" i="20"/>
  <c r="X41" i="20" s="1"/>
  <c r="V53" i="20"/>
  <c r="X53" i="20" s="1"/>
  <c r="V9" i="20"/>
  <c r="X9" i="20" s="1"/>
  <c r="V5" i="20"/>
  <c r="X5" i="20" s="1"/>
  <c r="V8" i="20"/>
  <c r="V14" i="20"/>
  <c r="X14" i="20" s="1"/>
  <c r="V26" i="20"/>
  <c r="X26" i="20" s="1"/>
  <c r="V70" i="20"/>
  <c r="X70" i="20" s="1"/>
  <c r="V90" i="20"/>
  <c r="X90" i="20" s="1"/>
  <c r="V46" i="20"/>
  <c r="X46" i="20" s="1"/>
  <c r="V82" i="20"/>
  <c r="X82" i="20" s="1"/>
  <c r="V67" i="20"/>
  <c r="X67" i="20" s="1"/>
  <c r="V60" i="20"/>
  <c r="X60" i="20" s="1"/>
  <c r="V21" i="20"/>
  <c r="V17" i="20"/>
  <c r="V31" i="20"/>
  <c r="X31" i="20" s="1"/>
  <c r="V27" i="20"/>
  <c r="X27" i="20" s="1"/>
  <c r="V11" i="20"/>
  <c r="X11" i="20" s="1"/>
  <c r="V72" i="20"/>
  <c r="X72" i="20" s="1"/>
  <c r="V66" i="20"/>
  <c r="X66" i="20" s="1"/>
  <c r="V63" i="20"/>
  <c r="V43" i="20"/>
  <c r="V47" i="20"/>
  <c r="X47" i="20" s="1"/>
  <c r="V50" i="20"/>
  <c r="V29" i="20"/>
  <c r="X29" i="20" s="1"/>
  <c r="V86" i="20"/>
  <c r="X86" i="20" s="1"/>
  <c r="V37" i="20"/>
  <c r="X37" i="20" s="1"/>
  <c r="V35" i="20"/>
  <c r="X35" i="20" s="1"/>
  <c r="V48" i="20"/>
  <c r="X48" i="20" s="1"/>
  <c r="V80" i="20"/>
  <c r="X80" i="20" s="1"/>
  <c r="V77" i="20"/>
  <c r="X77" i="20" s="1"/>
  <c r="G8" i="18"/>
  <c r="F6" i="18"/>
  <c r="J6" i="18" s="1"/>
  <c r="G10" i="18"/>
  <c r="G9" i="18"/>
  <c r="G7" i="18"/>
  <c r="F15" i="18"/>
  <c r="J15" i="18" s="1"/>
  <c r="F14" i="18"/>
  <c r="J14" i="18" s="1"/>
  <c r="F13" i="18"/>
  <c r="J13" i="18" s="1"/>
  <c r="F12" i="18"/>
  <c r="J12" i="18" s="1"/>
  <c r="F11" i="18"/>
  <c r="J11" i="18" s="1"/>
  <c r="V84" i="19"/>
  <c r="V67" i="19"/>
  <c r="V65" i="19"/>
  <c r="V69" i="19"/>
  <c r="V55" i="19"/>
  <c r="V57" i="19"/>
  <c r="V25" i="19"/>
  <c r="V77" i="19"/>
  <c r="V82" i="19"/>
  <c r="V58" i="19"/>
  <c r="V17" i="19"/>
  <c r="V24" i="19"/>
  <c r="V13" i="19"/>
  <c r="V70" i="19"/>
  <c r="V87" i="19"/>
  <c r="V72" i="19"/>
  <c r="V74" i="19"/>
  <c r="V61" i="19"/>
  <c r="V39" i="19"/>
  <c r="V26" i="19"/>
  <c r="V90" i="19"/>
  <c r="V88" i="19"/>
  <c r="V42" i="19"/>
  <c r="V37" i="19"/>
  <c r="V80" i="19"/>
  <c r="V86" i="19"/>
  <c r="V89" i="19"/>
  <c r="V81" i="19"/>
  <c r="V75" i="19"/>
  <c r="V62" i="19"/>
  <c r="V59" i="19"/>
  <c r="V32" i="19"/>
  <c r="V28" i="19"/>
  <c r="V16" i="19"/>
  <c r="V79" i="19"/>
  <c r="V73" i="19"/>
  <c r="V51" i="19"/>
  <c r="U7" i="13"/>
  <c r="U15" i="13"/>
  <c r="U5" i="13"/>
  <c r="U11" i="13"/>
  <c r="U12" i="13"/>
  <c r="U24" i="13"/>
  <c r="U8" i="13"/>
  <c r="U6" i="13"/>
  <c r="U10" i="13"/>
  <c r="U18" i="13"/>
  <c r="U9" i="13"/>
  <c r="U14" i="13"/>
  <c r="U13" i="13"/>
  <c r="U19" i="13"/>
  <c r="U23" i="13"/>
  <c r="U21" i="13"/>
  <c r="U36" i="13"/>
  <c r="U26" i="13"/>
  <c r="U51" i="13"/>
  <c r="U53" i="13"/>
  <c r="U35" i="13"/>
  <c r="U58" i="13"/>
  <c r="U20" i="13"/>
  <c r="U29" i="13"/>
  <c r="U33" i="13"/>
  <c r="U50" i="13"/>
  <c r="U70" i="13"/>
  <c r="U48" i="13"/>
  <c r="U83" i="13"/>
  <c r="U39" i="13"/>
  <c r="U49" i="13"/>
  <c r="U27" i="13"/>
  <c r="U31" i="13"/>
  <c r="U62" i="13"/>
  <c r="U76" i="13"/>
  <c r="U41" i="13"/>
  <c r="U45" i="13"/>
  <c r="U55" i="13"/>
  <c r="U59" i="13"/>
  <c r="U42" i="13"/>
  <c r="U69" i="13"/>
  <c r="U79" i="13"/>
  <c r="U86" i="13"/>
  <c r="U32" i="13"/>
  <c r="U37" i="13"/>
  <c r="U71" i="13"/>
  <c r="U87" i="13"/>
  <c r="U30" i="13"/>
  <c r="U44" i="13"/>
  <c r="U67" i="13"/>
  <c r="U77" i="13"/>
  <c r="U34" i="13"/>
  <c r="U52" i="13"/>
  <c r="U56" i="13"/>
  <c r="U60" i="13"/>
  <c r="U68" i="13"/>
  <c r="U78" i="13"/>
  <c r="U40" i="13"/>
  <c r="U64" i="13"/>
  <c r="U72" i="13"/>
  <c r="U80" i="13"/>
  <c r="U47" i="13"/>
  <c r="U63" i="13"/>
  <c r="U85" i="13"/>
  <c r="U89" i="13"/>
  <c r="U25" i="13"/>
  <c r="U66" i="13"/>
  <c r="U38" i="13"/>
  <c r="U75" i="13"/>
  <c r="U84" i="13"/>
  <c r="U54" i="13"/>
  <c r="U57" i="13"/>
  <c r="U73" i="13"/>
  <c r="U82" i="13"/>
  <c r="U65" i="13"/>
  <c r="U74" i="13"/>
  <c r="U81" i="13"/>
  <c r="T15" i="13"/>
  <c r="T5" i="13"/>
  <c r="T11" i="13"/>
  <c r="T4" i="13"/>
  <c r="T12" i="13"/>
  <c r="T24" i="13"/>
  <c r="T8" i="13"/>
  <c r="T10" i="13"/>
  <c r="T18" i="13"/>
  <c r="T13" i="13"/>
  <c r="T19" i="13"/>
  <c r="T23" i="13"/>
  <c r="T21" i="13"/>
  <c r="T36" i="13"/>
  <c r="T51" i="13"/>
  <c r="T53" i="13"/>
  <c r="T35" i="13"/>
  <c r="T16" i="13"/>
  <c r="T58" i="13"/>
  <c r="T20" i="13"/>
  <c r="T29" i="13"/>
  <c r="T22" i="13"/>
  <c r="T33" i="13"/>
  <c r="T50" i="13"/>
  <c r="T17" i="13"/>
  <c r="T70" i="13"/>
  <c r="T48" i="13"/>
  <c r="T83" i="13"/>
  <c r="T39" i="13"/>
  <c r="T49" i="13"/>
  <c r="T27" i="13"/>
  <c r="T31" i="13"/>
  <c r="T62" i="13"/>
  <c r="T28" i="13"/>
  <c r="T76" i="13"/>
  <c r="T41" i="13"/>
  <c r="T45" i="13"/>
  <c r="T55" i="13"/>
  <c r="T59" i="13"/>
  <c r="T42" i="13"/>
  <c r="T69" i="13"/>
  <c r="T79" i="13"/>
  <c r="T86" i="13"/>
  <c r="T32" i="13"/>
  <c r="T37" i="13"/>
  <c r="T71" i="13"/>
  <c r="T87" i="13"/>
  <c r="T44" i="13"/>
  <c r="T67" i="13"/>
  <c r="T77" i="13"/>
  <c r="T34" i="13"/>
  <c r="T52" i="13"/>
  <c r="T56" i="13"/>
  <c r="T60" i="13"/>
  <c r="T68" i="13"/>
  <c r="T78" i="13"/>
  <c r="T46" i="13"/>
  <c r="T40" i="13"/>
  <c r="T64" i="13"/>
  <c r="T72" i="13"/>
  <c r="T80" i="13"/>
  <c r="T47" i="13"/>
  <c r="T63" i="13"/>
  <c r="T85" i="13"/>
  <c r="T89" i="13"/>
  <c r="T66" i="13"/>
  <c r="T38" i="13"/>
  <c r="T75" i="13"/>
  <c r="T84" i="13"/>
  <c r="T54" i="13"/>
  <c r="T57" i="13"/>
  <c r="T43" i="13"/>
  <c r="T73" i="13"/>
  <c r="T82" i="13"/>
  <c r="T61" i="13"/>
  <c r="T88" i="13"/>
  <c r="T90" i="13"/>
  <c r="S7" i="13"/>
  <c r="C61" i="13"/>
  <c r="C88" i="13"/>
  <c r="C90" i="13"/>
  <c r="D61" i="13"/>
  <c r="D88" i="13"/>
  <c r="D90" i="13"/>
  <c r="E61" i="13"/>
  <c r="E88" i="13"/>
  <c r="E90" i="13"/>
  <c r="F61" i="13"/>
  <c r="F88" i="13"/>
  <c r="F90" i="13"/>
  <c r="G61" i="13"/>
  <c r="G88" i="13"/>
  <c r="G90" i="13"/>
  <c r="H61" i="13"/>
  <c r="H88" i="13"/>
  <c r="H90" i="13"/>
  <c r="I61" i="13"/>
  <c r="I88" i="13"/>
  <c r="I90" i="13"/>
  <c r="J61" i="13"/>
  <c r="J88" i="13"/>
  <c r="J90" i="13"/>
  <c r="K61" i="13"/>
  <c r="K88" i="13"/>
  <c r="K90" i="13"/>
  <c r="L61" i="13"/>
  <c r="L88" i="13"/>
  <c r="L90" i="13"/>
  <c r="M61" i="13"/>
  <c r="M88" i="13"/>
  <c r="M90" i="13"/>
  <c r="N61" i="13"/>
  <c r="N88" i="13"/>
  <c r="N90" i="13"/>
  <c r="O61" i="13"/>
  <c r="O88" i="13"/>
  <c r="O90" i="13"/>
  <c r="P61" i="13"/>
  <c r="P88" i="13"/>
  <c r="P90" i="13"/>
  <c r="Q61" i="13"/>
  <c r="Q88" i="13"/>
  <c r="Q90" i="13"/>
  <c r="R61" i="13"/>
  <c r="R88" i="13"/>
  <c r="R90" i="13"/>
  <c r="S61" i="13"/>
  <c r="S88" i="13"/>
  <c r="S90" i="13"/>
  <c r="C65" i="13"/>
  <c r="C74" i="13"/>
  <c r="C81" i="13"/>
  <c r="D65" i="13"/>
  <c r="D74" i="13"/>
  <c r="D81" i="13"/>
  <c r="E65" i="13"/>
  <c r="E74" i="13"/>
  <c r="E81" i="13"/>
  <c r="F65" i="13"/>
  <c r="F74" i="13"/>
  <c r="F81" i="13"/>
  <c r="G65" i="13"/>
  <c r="G74" i="13"/>
  <c r="G81" i="13"/>
  <c r="H65" i="13"/>
  <c r="H74" i="13"/>
  <c r="H81" i="13"/>
  <c r="I65" i="13"/>
  <c r="I74" i="13"/>
  <c r="I81" i="13"/>
  <c r="J65" i="13"/>
  <c r="J74" i="13"/>
  <c r="J81" i="13"/>
  <c r="K65" i="13"/>
  <c r="K74" i="13"/>
  <c r="K81" i="13"/>
  <c r="L65" i="13"/>
  <c r="L74" i="13"/>
  <c r="L81" i="13"/>
  <c r="M65" i="13"/>
  <c r="M74" i="13"/>
  <c r="M81" i="13"/>
  <c r="N65" i="13"/>
  <c r="N74" i="13"/>
  <c r="N81" i="13"/>
  <c r="O65" i="13"/>
  <c r="O74" i="13"/>
  <c r="O81" i="13"/>
  <c r="P65" i="13"/>
  <c r="P74" i="13"/>
  <c r="P81" i="13"/>
  <c r="Q65" i="13"/>
  <c r="Q74" i="13"/>
  <c r="Q81" i="13"/>
  <c r="R65" i="13"/>
  <c r="R74" i="13"/>
  <c r="R81" i="13"/>
  <c r="S65" i="13"/>
  <c r="S74" i="13"/>
  <c r="S81" i="13"/>
  <c r="B36" i="17"/>
  <c r="B37" i="17" s="1"/>
  <c r="B38" i="17" s="1"/>
  <c r="E35" i="17"/>
  <c r="C28" i="17"/>
  <c r="H44" i="17" s="1"/>
  <c r="C27" i="17"/>
  <c r="G44" i="17" s="1"/>
  <c r="B12" i="17"/>
  <c r="E11" i="17"/>
  <c r="C4" i="17"/>
  <c r="H20" i="17" s="1"/>
  <c r="C3" i="17"/>
  <c r="G20" i="17" s="1"/>
  <c r="S15" i="13"/>
  <c r="S11" i="13"/>
  <c r="S12" i="13"/>
  <c r="S24" i="13"/>
  <c r="S6" i="13"/>
  <c r="S18" i="13"/>
  <c r="S9" i="13"/>
  <c r="S14" i="13"/>
  <c r="S13" i="13"/>
  <c r="S19" i="13"/>
  <c r="S23" i="13"/>
  <c r="S21" i="13"/>
  <c r="S36" i="13"/>
  <c r="S26" i="13"/>
  <c r="S51" i="13"/>
  <c r="S53" i="13"/>
  <c r="S16" i="13"/>
  <c r="S58" i="13"/>
  <c r="S20" i="13"/>
  <c r="S29" i="13"/>
  <c r="S33" i="13"/>
  <c r="S50" i="13"/>
  <c r="S17" i="13"/>
  <c r="S70" i="13"/>
  <c r="S48" i="13"/>
  <c r="S83" i="13"/>
  <c r="S39" i="13"/>
  <c r="S49" i="13"/>
  <c r="S31" i="13"/>
  <c r="S62" i="13"/>
  <c r="S28" i="13"/>
  <c r="S76" i="13"/>
  <c r="S41" i="13"/>
  <c r="S45" i="13"/>
  <c r="S55" i="13"/>
  <c r="S59" i="13"/>
  <c r="S42" i="13"/>
  <c r="S69" i="13"/>
  <c r="S79" i="13"/>
  <c r="S86" i="13"/>
  <c r="S37" i="13"/>
  <c r="S71" i="13"/>
  <c r="S87" i="13"/>
  <c r="S30" i="13"/>
  <c r="S44" i="13"/>
  <c r="S67" i="13"/>
  <c r="S77" i="13"/>
  <c r="S34" i="13"/>
  <c r="S52" i="13"/>
  <c r="S56" i="13"/>
  <c r="S60" i="13"/>
  <c r="S68" i="13"/>
  <c r="S78" i="13"/>
  <c r="S46" i="13"/>
  <c r="S64" i="13"/>
  <c r="S72" i="13"/>
  <c r="S80" i="13"/>
  <c r="S47" i="13"/>
  <c r="S63" i="13"/>
  <c r="S85" i="13"/>
  <c r="S89" i="13"/>
  <c r="S25" i="13"/>
  <c r="S66" i="13"/>
  <c r="S75" i="13"/>
  <c r="S84" i="13"/>
  <c r="S54" i="13"/>
  <c r="S57" i="13"/>
  <c r="S43" i="13"/>
  <c r="S73" i="13"/>
  <c r="S82" i="13"/>
  <c r="R15" i="13"/>
  <c r="R5" i="13"/>
  <c r="R4" i="13"/>
  <c r="R12" i="13"/>
  <c r="R24" i="13"/>
  <c r="R8" i="13"/>
  <c r="R10" i="13"/>
  <c r="R18" i="13"/>
  <c r="R14" i="13"/>
  <c r="R13" i="13"/>
  <c r="R23" i="13"/>
  <c r="R21" i="13"/>
  <c r="R36" i="13"/>
  <c r="R26" i="13"/>
  <c r="R51" i="13"/>
  <c r="R53" i="13"/>
  <c r="R35" i="13"/>
  <c r="R16" i="13"/>
  <c r="R58" i="13"/>
  <c r="R20" i="13"/>
  <c r="R29" i="13"/>
  <c r="R22" i="13"/>
  <c r="R33" i="13"/>
  <c r="R50" i="13"/>
  <c r="R17" i="13"/>
  <c r="R70" i="13"/>
  <c r="R48" i="13"/>
  <c r="R83" i="13"/>
  <c r="R39" i="13"/>
  <c r="R49" i="13"/>
  <c r="R27" i="13"/>
  <c r="R31" i="13"/>
  <c r="R62" i="13"/>
  <c r="R28" i="13"/>
  <c r="R76" i="13"/>
  <c r="R41" i="13"/>
  <c r="R45" i="13"/>
  <c r="R55" i="13"/>
  <c r="R59" i="13"/>
  <c r="R42" i="13"/>
  <c r="R69" i="13"/>
  <c r="R79" i="13"/>
  <c r="R86" i="13"/>
  <c r="R32" i="13"/>
  <c r="R37" i="13"/>
  <c r="R71" i="13"/>
  <c r="R87" i="13"/>
  <c r="R30" i="13"/>
  <c r="R44" i="13"/>
  <c r="R67" i="13"/>
  <c r="R77" i="13"/>
  <c r="R34" i="13"/>
  <c r="R52" i="13"/>
  <c r="R56" i="13"/>
  <c r="R60" i="13"/>
  <c r="R68" i="13"/>
  <c r="R78" i="13"/>
  <c r="R46" i="13"/>
  <c r="R40" i="13"/>
  <c r="R64" i="13"/>
  <c r="R72" i="13"/>
  <c r="R80" i="13"/>
  <c r="R47" i="13"/>
  <c r="R63" i="13"/>
  <c r="R85" i="13"/>
  <c r="R89" i="13"/>
  <c r="R25" i="13"/>
  <c r="R66" i="13"/>
  <c r="R38" i="13"/>
  <c r="R75" i="13"/>
  <c r="R84" i="13"/>
  <c r="Q7" i="13"/>
  <c r="Q15" i="13"/>
  <c r="Q11" i="13"/>
  <c r="Q4" i="13"/>
  <c r="Q24" i="13"/>
  <c r="Q6" i="13"/>
  <c r="Q18" i="13"/>
  <c r="Q9" i="13"/>
  <c r="Q14" i="13"/>
  <c r="Q13" i="13"/>
  <c r="Q19" i="13"/>
  <c r="Q21" i="13"/>
  <c r="Q36" i="13"/>
  <c r="Q26" i="13"/>
  <c r="Q51" i="13"/>
  <c r="Q53" i="13"/>
  <c r="Q35" i="13"/>
  <c r="Q16" i="13"/>
  <c r="Q58" i="13"/>
  <c r="Q20" i="13"/>
  <c r="Q29" i="13"/>
  <c r="Q22" i="13"/>
  <c r="Q33" i="13"/>
  <c r="Q50" i="13"/>
  <c r="Q70" i="13"/>
  <c r="Q48" i="13"/>
  <c r="Q83" i="13"/>
  <c r="Q39" i="13"/>
  <c r="Q49" i="13"/>
  <c r="Q27" i="13"/>
  <c r="Q31" i="13"/>
  <c r="Q62" i="13"/>
  <c r="Q28" i="13"/>
  <c r="Q76" i="13"/>
  <c r="Q41" i="13"/>
  <c r="Q45" i="13"/>
  <c r="Q55" i="13"/>
  <c r="Q59" i="13"/>
  <c r="Q42" i="13"/>
  <c r="Q69" i="13"/>
  <c r="Q79" i="13"/>
  <c r="Q86" i="13"/>
  <c r="Q32" i="13"/>
  <c r="Q71" i="13"/>
  <c r="Q87" i="13"/>
  <c r="Q30" i="13"/>
  <c r="Q44" i="13"/>
  <c r="Q67" i="13"/>
  <c r="Q77" i="13"/>
  <c r="Q34" i="13"/>
  <c r="Q52" i="13"/>
  <c r="Q56" i="13"/>
  <c r="Q60" i="13"/>
  <c r="Q68" i="13"/>
  <c r="Q78" i="13"/>
  <c r="Q46" i="13"/>
  <c r="Q40" i="13"/>
  <c r="Q64" i="13"/>
  <c r="Q72" i="13"/>
  <c r="Q80" i="13"/>
  <c r="Q47" i="13"/>
  <c r="Q63" i="13"/>
  <c r="Q85" i="13"/>
  <c r="Q89" i="13"/>
  <c r="Q25" i="13"/>
  <c r="Q66" i="13"/>
  <c r="Q54" i="13"/>
  <c r="Q57" i="13"/>
  <c r="Q43" i="13"/>
  <c r="Q73" i="13"/>
  <c r="Q82" i="13"/>
  <c r="P7" i="13"/>
  <c r="P15" i="13"/>
  <c r="P5" i="13"/>
  <c r="P12" i="13"/>
  <c r="P24" i="13"/>
  <c r="P8" i="13"/>
  <c r="P6" i="13"/>
  <c r="P10" i="13"/>
  <c r="P19" i="13"/>
  <c r="P23" i="13"/>
  <c r="P36" i="13"/>
  <c r="P26" i="13"/>
  <c r="P51" i="13"/>
  <c r="P53" i="13"/>
  <c r="P35" i="13"/>
  <c r="P16" i="13"/>
  <c r="P58" i="13"/>
  <c r="P20" i="13"/>
  <c r="P29" i="13"/>
  <c r="P22" i="13"/>
  <c r="P33" i="13"/>
  <c r="P50" i="13"/>
  <c r="P17" i="13"/>
  <c r="P70" i="13"/>
  <c r="P48" i="13"/>
  <c r="P83" i="13"/>
  <c r="P39" i="13"/>
  <c r="P49" i="13"/>
  <c r="P27" i="13"/>
  <c r="P31" i="13"/>
  <c r="P62" i="13"/>
  <c r="P28" i="13"/>
  <c r="P76" i="13"/>
  <c r="P41" i="13"/>
  <c r="P45" i="13"/>
  <c r="P55" i="13"/>
  <c r="P59" i="13"/>
  <c r="P42" i="13"/>
  <c r="P69" i="13"/>
  <c r="P79" i="13"/>
  <c r="P86" i="13"/>
  <c r="P32" i="13"/>
  <c r="P37" i="13"/>
  <c r="P71" i="13"/>
  <c r="P87" i="13"/>
  <c r="P30" i="13"/>
  <c r="P44" i="13"/>
  <c r="P67" i="13"/>
  <c r="P77" i="13"/>
  <c r="P52" i="13"/>
  <c r="P56" i="13"/>
  <c r="P60" i="13"/>
  <c r="P68" i="13"/>
  <c r="P78" i="13"/>
  <c r="P46" i="13"/>
  <c r="P40" i="13"/>
  <c r="P64" i="13"/>
  <c r="P72" i="13"/>
  <c r="P80" i="13"/>
  <c r="P47" i="13"/>
  <c r="P63" i="13"/>
  <c r="P85" i="13"/>
  <c r="P89" i="13"/>
  <c r="P38" i="13"/>
  <c r="P75" i="13"/>
  <c r="P84" i="13"/>
  <c r="P54" i="13"/>
  <c r="P57" i="13"/>
  <c r="P43" i="13"/>
  <c r="P73" i="13"/>
  <c r="P82" i="13"/>
  <c r="O7" i="13"/>
  <c r="C54" i="13"/>
  <c r="C57" i="13"/>
  <c r="C43" i="13"/>
  <c r="C73" i="13"/>
  <c r="C82" i="13"/>
  <c r="D54" i="13"/>
  <c r="D57" i="13"/>
  <c r="D43" i="13"/>
  <c r="D73" i="13"/>
  <c r="D82" i="13"/>
  <c r="E54" i="13"/>
  <c r="E57" i="13"/>
  <c r="E43" i="13"/>
  <c r="E73" i="13"/>
  <c r="E82" i="13"/>
  <c r="F54" i="13"/>
  <c r="F57" i="13"/>
  <c r="F43" i="13"/>
  <c r="F73" i="13"/>
  <c r="F82" i="13"/>
  <c r="G54" i="13"/>
  <c r="G57" i="13"/>
  <c r="G43" i="13"/>
  <c r="G73" i="13"/>
  <c r="G82" i="13"/>
  <c r="H54" i="13"/>
  <c r="H57" i="13"/>
  <c r="H43" i="13"/>
  <c r="H73" i="13"/>
  <c r="H82" i="13"/>
  <c r="I54" i="13"/>
  <c r="I57" i="13"/>
  <c r="I43" i="13"/>
  <c r="I73" i="13"/>
  <c r="I82" i="13"/>
  <c r="J54" i="13"/>
  <c r="J57" i="13"/>
  <c r="J43" i="13"/>
  <c r="J73" i="13"/>
  <c r="J82" i="13"/>
  <c r="K54" i="13"/>
  <c r="K57" i="13"/>
  <c r="K43" i="13"/>
  <c r="K73" i="13"/>
  <c r="K82" i="13"/>
  <c r="L54" i="13"/>
  <c r="L57" i="13"/>
  <c r="L43" i="13"/>
  <c r="L73" i="13"/>
  <c r="L82" i="13"/>
  <c r="M54" i="13"/>
  <c r="M57" i="13"/>
  <c r="M43" i="13"/>
  <c r="M73" i="13"/>
  <c r="M82" i="13"/>
  <c r="N54" i="13"/>
  <c r="N57" i="13"/>
  <c r="N43" i="13"/>
  <c r="N73" i="13"/>
  <c r="N82" i="13"/>
  <c r="O54" i="13"/>
  <c r="O57" i="13"/>
  <c r="O43" i="13"/>
  <c r="O73" i="13"/>
  <c r="O82" i="13"/>
  <c r="C38" i="13"/>
  <c r="C75" i="13"/>
  <c r="C84" i="13"/>
  <c r="D38" i="13"/>
  <c r="D75" i="13"/>
  <c r="D84" i="13"/>
  <c r="E38" i="13"/>
  <c r="E75" i="13"/>
  <c r="E84" i="13"/>
  <c r="F38" i="13"/>
  <c r="F75" i="13"/>
  <c r="F84" i="13"/>
  <c r="G38" i="13"/>
  <c r="G75" i="13"/>
  <c r="G84" i="13"/>
  <c r="H38" i="13"/>
  <c r="H75" i="13"/>
  <c r="H84" i="13"/>
  <c r="I38" i="13"/>
  <c r="I75" i="13"/>
  <c r="I84" i="13"/>
  <c r="J38" i="13"/>
  <c r="J75" i="13"/>
  <c r="J84" i="13"/>
  <c r="K38" i="13"/>
  <c r="K75" i="13"/>
  <c r="K84" i="13"/>
  <c r="L38" i="13"/>
  <c r="L75" i="13"/>
  <c r="L84" i="13"/>
  <c r="M38" i="13"/>
  <c r="M75" i="13"/>
  <c r="M84" i="13"/>
  <c r="N38" i="13"/>
  <c r="N75" i="13"/>
  <c r="N84" i="13"/>
  <c r="O38" i="13"/>
  <c r="O75" i="13"/>
  <c r="O84" i="13"/>
  <c r="C25" i="13"/>
  <c r="C66" i="13"/>
  <c r="D25" i="13"/>
  <c r="D66" i="13"/>
  <c r="E25" i="13"/>
  <c r="E66" i="13"/>
  <c r="F25" i="13"/>
  <c r="F66" i="13"/>
  <c r="G25" i="13"/>
  <c r="G66" i="13"/>
  <c r="H25" i="13"/>
  <c r="H66" i="13"/>
  <c r="I25" i="13"/>
  <c r="I66" i="13"/>
  <c r="J25" i="13"/>
  <c r="J66" i="13"/>
  <c r="K25" i="13"/>
  <c r="K66" i="13"/>
  <c r="L25" i="13"/>
  <c r="L66" i="13"/>
  <c r="M25" i="13"/>
  <c r="M66" i="13"/>
  <c r="N25" i="13"/>
  <c r="N66" i="13"/>
  <c r="O25" i="13"/>
  <c r="O66" i="13"/>
  <c r="B36" i="16"/>
  <c r="E35" i="16"/>
  <c r="C28" i="16"/>
  <c r="H44" i="16" s="1"/>
  <c r="C27" i="16"/>
  <c r="G44" i="16" s="1"/>
  <c r="B13" i="16"/>
  <c r="B14" i="16" s="1"/>
  <c r="B12" i="16"/>
  <c r="E11" i="16"/>
  <c r="C4" i="16"/>
  <c r="H20" i="16" s="1"/>
  <c r="C3" i="16"/>
  <c r="G20" i="16" s="1"/>
  <c r="B36" i="14"/>
  <c r="B37" i="14" s="1"/>
  <c r="E35" i="14"/>
  <c r="C28" i="14"/>
  <c r="H44" i="14" s="1"/>
  <c r="C27" i="14"/>
  <c r="G44" i="14" s="1"/>
  <c r="B12" i="14"/>
  <c r="E11" i="14"/>
  <c r="C4" i="14"/>
  <c r="H20" i="14" s="1"/>
  <c r="C3" i="14"/>
  <c r="G15" i="14" s="1"/>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N89" i="13"/>
  <c r="M89" i="13"/>
  <c r="L89" i="13"/>
  <c r="K89" i="13"/>
  <c r="J89" i="13"/>
  <c r="I89" i="13"/>
  <c r="H89" i="13"/>
  <c r="G89" i="13"/>
  <c r="F89" i="13"/>
  <c r="E89" i="13"/>
  <c r="D89" i="13"/>
  <c r="C89" i="13"/>
  <c r="N85" i="13"/>
  <c r="M85" i="13"/>
  <c r="L85" i="13"/>
  <c r="K85" i="13"/>
  <c r="J85" i="13"/>
  <c r="I85" i="13"/>
  <c r="H85" i="13"/>
  <c r="G85" i="13"/>
  <c r="F85" i="13"/>
  <c r="E85" i="13"/>
  <c r="D85" i="13"/>
  <c r="C85" i="13"/>
  <c r="O63" i="13"/>
  <c r="M63" i="13"/>
  <c r="L63" i="13"/>
  <c r="K63" i="13"/>
  <c r="J63" i="13"/>
  <c r="I63" i="13"/>
  <c r="H63" i="13"/>
  <c r="G63" i="13"/>
  <c r="F63" i="13"/>
  <c r="E63" i="13"/>
  <c r="D63" i="13"/>
  <c r="C63" i="13"/>
  <c r="N47" i="13"/>
  <c r="L47" i="13"/>
  <c r="K47" i="13"/>
  <c r="J47" i="13"/>
  <c r="I47" i="13"/>
  <c r="H47" i="13"/>
  <c r="G47" i="13"/>
  <c r="F47" i="13"/>
  <c r="E47" i="13"/>
  <c r="D47" i="13"/>
  <c r="C47" i="13"/>
  <c r="O80" i="13"/>
  <c r="N80" i="13"/>
  <c r="L80" i="13"/>
  <c r="K80" i="13"/>
  <c r="J80" i="13"/>
  <c r="I80" i="13"/>
  <c r="H80" i="13"/>
  <c r="G80" i="13"/>
  <c r="F80" i="13"/>
  <c r="E80" i="13"/>
  <c r="D80" i="13"/>
  <c r="C80" i="13"/>
  <c r="O72" i="13"/>
  <c r="N72" i="13"/>
  <c r="L72" i="13"/>
  <c r="K72" i="13"/>
  <c r="J72" i="13"/>
  <c r="I72" i="13"/>
  <c r="H72" i="13"/>
  <c r="G72" i="13"/>
  <c r="F72" i="13"/>
  <c r="E72" i="13"/>
  <c r="D72" i="13"/>
  <c r="C72" i="13"/>
  <c r="O64" i="13"/>
  <c r="N64" i="13"/>
  <c r="L64" i="13"/>
  <c r="K64" i="13"/>
  <c r="J64" i="13"/>
  <c r="I64" i="13"/>
  <c r="H64" i="13"/>
  <c r="G64" i="13"/>
  <c r="F64" i="13"/>
  <c r="E64" i="13"/>
  <c r="D64" i="13"/>
  <c r="C64" i="13"/>
  <c r="O40" i="13"/>
  <c r="N40" i="13"/>
  <c r="L40" i="13"/>
  <c r="K40" i="13"/>
  <c r="J40" i="13"/>
  <c r="I40" i="13"/>
  <c r="H40" i="13"/>
  <c r="G40" i="13"/>
  <c r="F40" i="13"/>
  <c r="E40" i="13"/>
  <c r="D40" i="13"/>
  <c r="C40" i="13"/>
  <c r="O46" i="13"/>
  <c r="N46" i="13"/>
  <c r="M46" i="13"/>
  <c r="K46" i="13"/>
  <c r="J46" i="13"/>
  <c r="I46" i="13"/>
  <c r="H46" i="13"/>
  <c r="G46" i="13"/>
  <c r="F46" i="13"/>
  <c r="E46" i="13"/>
  <c r="D46" i="13"/>
  <c r="C46" i="13"/>
  <c r="O78" i="13"/>
  <c r="N78" i="13"/>
  <c r="M78" i="13"/>
  <c r="K78" i="13"/>
  <c r="J78" i="13"/>
  <c r="I78" i="13"/>
  <c r="H78" i="13"/>
  <c r="G78" i="13"/>
  <c r="F78" i="13"/>
  <c r="E78" i="13"/>
  <c r="D78" i="13"/>
  <c r="C78" i="13"/>
  <c r="O68" i="13"/>
  <c r="N68" i="13"/>
  <c r="M68" i="13"/>
  <c r="K68" i="13"/>
  <c r="J68" i="13"/>
  <c r="I68" i="13"/>
  <c r="H68" i="13"/>
  <c r="G68" i="13"/>
  <c r="F68" i="13"/>
  <c r="E68" i="13"/>
  <c r="D68" i="13"/>
  <c r="C68" i="13"/>
  <c r="O60" i="13"/>
  <c r="N60" i="13"/>
  <c r="M60" i="13"/>
  <c r="K60" i="13"/>
  <c r="J60" i="13"/>
  <c r="I60" i="13"/>
  <c r="H60" i="13"/>
  <c r="G60" i="13"/>
  <c r="F60" i="13"/>
  <c r="E60" i="13"/>
  <c r="D60" i="13"/>
  <c r="C60" i="13"/>
  <c r="O56" i="13"/>
  <c r="N56" i="13"/>
  <c r="M56" i="13"/>
  <c r="K56" i="13"/>
  <c r="J56" i="13"/>
  <c r="I56" i="13"/>
  <c r="H56" i="13"/>
  <c r="G56" i="13"/>
  <c r="F56" i="13"/>
  <c r="E56" i="13"/>
  <c r="D56" i="13"/>
  <c r="C56" i="13"/>
  <c r="O52" i="13"/>
  <c r="N52" i="13"/>
  <c r="M52" i="13"/>
  <c r="K52" i="13"/>
  <c r="J52" i="13"/>
  <c r="I52" i="13"/>
  <c r="H52" i="13"/>
  <c r="G52" i="13"/>
  <c r="F52" i="13"/>
  <c r="E52" i="13"/>
  <c r="D52" i="13"/>
  <c r="C52" i="13"/>
  <c r="O34" i="13"/>
  <c r="N34" i="13"/>
  <c r="M34" i="13"/>
  <c r="K34" i="13"/>
  <c r="J34" i="13"/>
  <c r="I34" i="13"/>
  <c r="H34" i="13"/>
  <c r="G34" i="13"/>
  <c r="F34" i="13"/>
  <c r="E34" i="13"/>
  <c r="D34" i="13"/>
  <c r="C34" i="13"/>
  <c r="O77" i="13"/>
  <c r="N77" i="13"/>
  <c r="M77" i="13"/>
  <c r="L77" i="13"/>
  <c r="J77" i="13"/>
  <c r="I77" i="13"/>
  <c r="H77" i="13"/>
  <c r="G77" i="13"/>
  <c r="F77" i="13"/>
  <c r="E77" i="13"/>
  <c r="D77" i="13"/>
  <c r="C77" i="13"/>
  <c r="O67" i="13"/>
  <c r="N67" i="13"/>
  <c r="M67" i="13"/>
  <c r="L67" i="13"/>
  <c r="J67" i="13"/>
  <c r="I67" i="13"/>
  <c r="H67" i="13"/>
  <c r="G67" i="13"/>
  <c r="F67" i="13"/>
  <c r="E67" i="13"/>
  <c r="D67" i="13"/>
  <c r="C67" i="13"/>
  <c r="O44" i="13"/>
  <c r="M44" i="13"/>
  <c r="L44" i="13"/>
  <c r="J44" i="13"/>
  <c r="I44" i="13"/>
  <c r="H44" i="13"/>
  <c r="G44" i="13"/>
  <c r="F44" i="13"/>
  <c r="E44" i="13"/>
  <c r="D44" i="13"/>
  <c r="C44" i="13"/>
  <c r="O30" i="13"/>
  <c r="N30" i="13"/>
  <c r="M30" i="13"/>
  <c r="L30" i="13"/>
  <c r="J30" i="13"/>
  <c r="I30" i="13"/>
  <c r="H30" i="13"/>
  <c r="G30" i="13"/>
  <c r="F30" i="13"/>
  <c r="E30" i="13"/>
  <c r="D30" i="13"/>
  <c r="C30" i="13"/>
  <c r="O87" i="13"/>
  <c r="N87" i="13"/>
  <c r="M87" i="13"/>
  <c r="L87" i="13"/>
  <c r="K87" i="13"/>
  <c r="I87" i="13"/>
  <c r="H87" i="13"/>
  <c r="G87" i="13"/>
  <c r="F87" i="13"/>
  <c r="E87" i="13"/>
  <c r="D87" i="13"/>
  <c r="C87" i="13"/>
  <c r="O71" i="13"/>
  <c r="N71" i="13"/>
  <c r="M71" i="13"/>
  <c r="L71" i="13"/>
  <c r="K71" i="13"/>
  <c r="I71" i="13"/>
  <c r="H71" i="13"/>
  <c r="G71" i="13"/>
  <c r="F71" i="13"/>
  <c r="E71" i="13"/>
  <c r="D71" i="13"/>
  <c r="C71" i="13"/>
  <c r="O37" i="13"/>
  <c r="N37" i="13"/>
  <c r="M37" i="13"/>
  <c r="L37" i="13"/>
  <c r="K37" i="13"/>
  <c r="I37" i="13"/>
  <c r="H37" i="13"/>
  <c r="G37" i="13"/>
  <c r="F37" i="13"/>
  <c r="E37" i="13"/>
  <c r="D37" i="13"/>
  <c r="C37" i="13"/>
  <c r="O32" i="13"/>
  <c r="N32" i="13"/>
  <c r="M32" i="13"/>
  <c r="L32" i="13"/>
  <c r="K32" i="13"/>
  <c r="I32" i="13"/>
  <c r="H32" i="13"/>
  <c r="G32" i="13"/>
  <c r="F32" i="13"/>
  <c r="E32" i="13"/>
  <c r="D32" i="13"/>
  <c r="C32" i="13"/>
  <c r="O86" i="13"/>
  <c r="N86" i="13"/>
  <c r="M86" i="13"/>
  <c r="L86" i="13"/>
  <c r="K86" i="13"/>
  <c r="J86" i="13"/>
  <c r="H86" i="13"/>
  <c r="G86" i="13"/>
  <c r="F86" i="13"/>
  <c r="E86" i="13"/>
  <c r="D86" i="13"/>
  <c r="C86" i="13"/>
  <c r="O79" i="13"/>
  <c r="N79" i="13"/>
  <c r="M79" i="13"/>
  <c r="L79" i="13"/>
  <c r="K79" i="13"/>
  <c r="J79" i="13"/>
  <c r="H79" i="13"/>
  <c r="G79" i="13"/>
  <c r="F79" i="13"/>
  <c r="E79" i="13"/>
  <c r="D79" i="13"/>
  <c r="C79" i="13"/>
  <c r="O69" i="13"/>
  <c r="N69" i="13"/>
  <c r="M69" i="13"/>
  <c r="L69" i="13"/>
  <c r="K69" i="13"/>
  <c r="J69" i="13"/>
  <c r="H69" i="13"/>
  <c r="G69" i="13"/>
  <c r="F69" i="13"/>
  <c r="E69" i="13"/>
  <c r="D69" i="13"/>
  <c r="C69" i="13"/>
  <c r="O42" i="13"/>
  <c r="M42" i="13"/>
  <c r="L42" i="13"/>
  <c r="K42" i="13"/>
  <c r="J42" i="13"/>
  <c r="H42" i="13"/>
  <c r="G42" i="13"/>
  <c r="F42" i="13"/>
  <c r="E42" i="13"/>
  <c r="D42" i="13"/>
  <c r="C42" i="13"/>
  <c r="O59" i="13"/>
  <c r="N59" i="13"/>
  <c r="M59" i="13"/>
  <c r="L59" i="13"/>
  <c r="K59" i="13"/>
  <c r="J59" i="13"/>
  <c r="H59" i="13"/>
  <c r="G59" i="13"/>
  <c r="F59" i="13"/>
  <c r="E59" i="13"/>
  <c r="D59" i="13"/>
  <c r="C59" i="13"/>
  <c r="O55" i="13"/>
  <c r="N55" i="13"/>
  <c r="M55" i="13"/>
  <c r="L55" i="13"/>
  <c r="K55" i="13"/>
  <c r="J55" i="13"/>
  <c r="H55" i="13"/>
  <c r="G55" i="13"/>
  <c r="F55" i="13"/>
  <c r="E55" i="13"/>
  <c r="D55" i="13"/>
  <c r="C55" i="13"/>
  <c r="O45" i="13"/>
  <c r="N45" i="13"/>
  <c r="M45" i="13"/>
  <c r="L45" i="13"/>
  <c r="K45" i="13"/>
  <c r="J45" i="13"/>
  <c r="H45" i="13"/>
  <c r="G45" i="13"/>
  <c r="F45" i="13"/>
  <c r="E45" i="13"/>
  <c r="D45" i="13"/>
  <c r="C45" i="13"/>
  <c r="O41" i="13"/>
  <c r="M41" i="13"/>
  <c r="L41" i="13"/>
  <c r="K41" i="13"/>
  <c r="J41" i="13"/>
  <c r="I41" i="13"/>
  <c r="G41" i="13"/>
  <c r="F41" i="13"/>
  <c r="E41" i="13"/>
  <c r="D41" i="13"/>
  <c r="C41" i="13"/>
  <c r="O76" i="13"/>
  <c r="N76" i="13"/>
  <c r="M76" i="13"/>
  <c r="L76" i="13"/>
  <c r="K76" i="13"/>
  <c r="J76" i="13"/>
  <c r="I76" i="13"/>
  <c r="G76" i="13"/>
  <c r="F76" i="13"/>
  <c r="E76" i="13"/>
  <c r="D76" i="13"/>
  <c r="C76" i="13"/>
  <c r="O28" i="13"/>
  <c r="M28" i="13"/>
  <c r="L28" i="13"/>
  <c r="K28" i="13"/>
  <c r="J28" i="13"/>
  <c r="I28" i="13"/>
  <c r="G28" i="13"/>
  <c r="F28" i="13"/>
  <c r="E28" i="13"/>
  <c r="D28" i="13"/>
  <c r="C28" i="13"/>
  <c r="O62" i="13"/>
  <c r="N62" i="13"/>
  <c r="M62" i="13"/>
  <c r="L62" i="13"/>
  <c r="K62" i="13"/>
  <c r="J62" i="13"/>
  <c r="I62" i="13"/>
  <c r="G62" i="13"/>
  <c r="F62" i="13"/>
  <c r="E62" i="13"/>
  <c r="D62" i="13"/>
  <c r="C62" i="13"/>
  <c r="O31" i="13"/>
  <c r="M31" i="13"/>
  <c r="L31" i="13"/>
  <c r="K31" i="13"/>
  <c r="J31" i="13"/>
  <c r="I31" i="13"/>
  <c r="G31" i="13"/>
  <c r="F31" i="13"/>
  <c r="E31" i="13"/>
  <c r="D31" i="13"/>
  <c r="C31" i="13"/>
  <c r="O27" i="13"/>
  <c r="N27" i="13"/>
  <c r="M27" i="13"/>
  <c r="K27" i="13"/>
  <c r="J27" i="13"/>
  <c r="I27" i="13"/>
  <c r="G27" i="13"/>
  <c r="F27" i="13"/>
  <c r="E27" i="13"/>
  <c r="D27" i="13"/>
  <c r="C27" i="13"/>
  <c r="O49" i="13"/>
  <c r="N49" i="13"/>
  <c r="M49" i="13"/>
  <c r="L49" i="13"/>
  <c r="K49" i="13"/>
  <c r="J49" i="13"/>
  <c r="I49" i="13"/>
  <c r="G49" i="13"/>
  <c r="F49" i="13"/>
  <c r="E49" i="13"/>
  <c r="D49" i="13"/>
  <c r="C49" i="13"/>
  <c r="O39" i="13"/>
  <c r="N39" i="13"/>
  <c r="M39" i="13"/>
  <c r="L39" i="13"/>
  <c r="K39" i="13"/>
  <c r="J39" i="13"/>
  <c r="I39" i="13"/>
  <c r="G39" i="13"/>
  <c r="F39" i="13"/>
  <c r="E39" i="13"/>
  <c r="D39" i="13"/>
  <c r="C39" i="13"/>
  <c r="O83" i="13"/>
  <c r="N83" i="13"/>
  <c r="M83" i="13"/>
  <c r="L83" i="13"/>
  <c r="K83" i="13"/>
  <c r="J83" i="13"/>
  <c r="I83" i="13"/>
  <c r="H83" i="13"/>
  <c r="G83" i="13"/>
  <c r="E83" i="13"/>
  <c r="D83" i="13"/>
  <c r="C83" i="13"/>
  <c r="N48" i="13"/>
  <c r="M48" i="13"/>
  <c r="L48" i="13"/>
  <c r="K48" i="13"/>
  <c r="J48" i="13"/>
  <c r="I48" i="13"/>
  <c r="H48" i="13"/>
  <c r="G48" i="13"/>
  <c r="F48" i="13"/>
  <c r="E48" i="13"/>
  <c r="C48" i="13"/>
  <c r="O70" i="13"/>
  <c r="N70" i="13"/>
  <c r="M70" i="13"/>
  <c r="L70" i="13"/>
  <c r="K70" i="13"/>
  <c r="J70" i="13"/>
  <c r="I70" i="13"/>
  <c r="H70" i="13"/>
  <c r="G70" i="13"/>
  <c r="F70" i="13"/>
  <c r="D70" i="13"/>
  <c r="C70" i="13"/>
  <c r="N17" i="13"/>
  <c r="L17" i="13"/>
  <c r="K17" i="13"/>
  <c r="J17" i="13"/>
  <c r="I17" i="13"/>
  <c r="H17" i="13"/>
  <c r="G17" i="13"/>
  <c r="E17" i="13"/>
  <c r="D17" i="13"/>
  <c r="C17" i="13"/>
  <c r="O50" i="13"/>
  <c r="N50" i="13"/>
  <c r="M50" i="13"/>
  <c r="L50" i="13"/>
  <c r="K50" i="13"/>
  <c r="I50" i="13"/>
  <c r="H50" i="13"/>
  <c r="G50" i="13"/>
  <c r="F50" i="13"/>
  <c r="E50" i="13"/>
  <c r="C50" i="13"/>
  <c r="O33" i="13"/>
  <c r="N33" i="13"/>
  <c r="M33" i="13"/>
  <c r="L33" i="13"/>
  <c r="K33" i="13"/>
  <c r="J33" i="13"/>
  <c r="H33" i="13"/>
  <c r="G33" i="13"/>
  <c r="F33" i="13"/>
  <c r="D33" i="13"/>
  <c r="C33" i="13"/>
  <c r="O22" i="13"/>
  <c r="N22" i="13"/>
  <c r="M22" i="13"/>
  <c r="L22" i="13"/>
  <c r="K22" i="13"/>
  <c r="J22" i="13"/>
  <c r="I22" i="13"/>
  <c r="H22" i="13"/>
  <c r="G22" i="13"/>
  <c r="E22" i="13"/>
  <c r="D22" i="13"/>
  <c r="C22" i="13"/>
  <c r="O29" i="13"/>
  <c r="N29" i="13"/>
  <c r="M29" i="13"/>
  <c r="L29" i="13"/>
  <c r="J29" i="13"/>
  <c r="I29" i="13"/>
  <c r="H29" i="13"/>
  <c r="G29" i="13"/>
  <c r="F29" i="13"/>
  <c r="E29" i="13"/>
  <c r="D29" i="13"/>
  <c r="N20" i="13"/>
  <c r="M20" i="13"/>
  <c r="L20" i="13"/>
  <c r="I20" i="13"/>
  <c r="H20" i="13"/>
  <c r="G20" i="13"/>
  <c r="F20" i="13"/>
  <c r="E20" i="13"/>
  <c r="C20" i="13"/>
  <c r="O58" i="13"/>
  <c r="N58" i="13"/>
  <c r="M58" i="13"/>
  <c r="L58" i="13"/>
  <c r="K58" i="13"/>
  <c r="J58" i="13"/>
  <c r="I58" i="13"/>
  <c r="H58" i="13"/>
  <c r="G58" i="13"/>
  <c r="F58" i="13"/>
  <c r="D58" i="13"/>
  <c r="C58" i="13"/>
  <c r="O16" i="13"/>
  <c r="M16" i="13"/>
  <c r="L16" i="13"/>
  <c r="K16" i="13"/>
  <c r="I16" i="13"/>
  <c r="H16" i="13"/>
  <c r="G16" i="13"/>
  <c r="E16" i="13"/>
  <c r="D16" i="13"/>
  <c r="C16" i="13"/>
  <c r="O35" i="13"/>
  <c r="N35" i="13"/>
  <c r="M35" i="13"/>
  <c r="L35" i="13"/>
  <c r="K35" i="13"/>
  <c r="J35" i="13"/>
  <c r="I35" i="13"/>
  <c r="H35" i="13"/>
  <c r="G35" i="13"/>
  <c r="F35" i="13"/>
  <c r="E35" i="13"/>
  <c r="C35" i="13"/>
  <c r="O53" i="13"/>
  <c r="N53" i="13"/>
  <c r="M53" i="13"/>
  <c r="L53" i="13"/>
  <c r="K53" i="13"/>
  <c r="J53" i="13"/>
  <c r="I53" i="13"/>
  <c r="H53" i="13"/>
  <c r="G53" i="13"/>
  <c r="F53" i="13"/>
  <c r="E53" i="13"/>
  <c r="C53" i="13"/>
  <c r="O51" i="13"/>
  <c r="N51" i="13"/>
  <c r="M51" i="13"/>
  <c r="L51" i="13"/>
  <c r="K51" i="13"/>
  <c r="J51" i="13"/>
  <c r="I51" i="13"/>
  <c r="H51" i="13"/>
  <c r="G51" i="13"/>
  <c r="F51" i="13"/>
  <c r="E51" i="13"/>
  <c r="D51" i="13"/>
  <c r="O26" i="13"/>
  <c r="N26" i="13"/>
  <c r="M26" i="13"/>
  <c r="L26" i="13"/>
  <c r="K26" i="13"/>
  <c r="J26" i="13"/>
  <c r="I26" i="13"/>
  <c r="H26" i="13"/>
  <c r="F26" i="13"/>
  <c r="E26" i="13"/>
  <c r="D26" i="13"/>
  <c r="C26" i="13"/>
  <c r="O36" i="13"/>
  <c r="N36" i="13"/>
  <c r="M36" i="13"/>
  <c r="L36" i="13"/>
  <c r="K36" i="13"/>
  <c r="J36" i="13"/>
  <c r="H36" i="13"/>
  <c r="G36" i="13"/>
  <c r="E36" i="13"/>
  <c r="C36" i="13"/>
  <c r="O21" i="13"/>
  <c r="N21" i="13"/>
  <c r="M21" i="13"/>
  <c r="L21" i="13"/>
  <c r="K21" i="13"/>
  <c r="J21" i="13"/>
  <c r="I21" i="13"/>
  <c r="H21" i="13"/>
  <c r="F21" i="13"/>
  <c r="E21" i="13"/>
  <c r="D21" i="13"/>
  <c r="C21" i="13"/>
  <c r="O23" i="13"/>
  <c r="N23" i="13"/>
  <c r="M23" i="13"/>
  <c r="L23" i="13"/>
  <c r="K23" i="13"/>
  <c r="J23" i="13"/>
  <c r="I23" i="13"/>
  <c r="H23" i="13"/>
  <c r="G23" i="13"/>
  <c r="F23" i="13"/>
  <c r="E23" i="13"/>
  <c r="C23" i="13"/>
  <c r="O19" i="13"/>
  <c r="N19" i="13"/>
  <c r="M19" i="13"/>
  <c r="L19" i="13"/>
  <c r="K19" i="13"/>
  <c r="J19" i="13"/>
  <c r="I19" i="13"/>
  <c r="H19" i="13"/>
  <c r="F19" i="13"/>
  <c r="E19" i="13"/>
  <c r="D19" i="13"/>
  <c r="C19" i="13"/>
  <c r="O13" i="13"/>
  <c r="N13" i="13"/>
  <c r="M13" i="13"/>
  <c r="L13" i="13"/>
  <c r="J13" i="13"/>
  <c r="I13" i="13"/>
  <c r="H13" i="13"/>
  <c r="G13" i="13"/>
  <c r="F13" i="13"/>
  <c r="E13" i="13"/>
  <c r="D13" i="13"/>
  <c r="O14" i="13"/>
  <c r="M14" i="13"/>
  <c r="L14" i="13"/>
  <c r="K14" i="13"/>
  <c r="J14" i="13"/>
  <c r="I14" i="13"/>
  <c r="H14" i="13"/>
  <c r="G14" i="13"/>
  <c r="F14" i="13"/>
  <c r="D14" i="13"/>
  <c r="O9" i="13"/>
  <c r="M9" i="13"/>
  <c r="K9" i="13"/>
  <c r="J9" i="13"/>
  <c r="I9" i="13"/>
  <c r="H9" i="13"/>
  <c r="G9" i="13"/>
  <c r="F9" i="13"/>
  <c r="D9" i="13"/>
  <c r="O18" i="13"/>
  <c r="N18" i="13"/>
  <c r="M18" i="13"/>
  <c r="L18" i="13"/>
  <c r="K18" i="13"/>
  <c r="J18" i="13"/>
  <c r="I18" i="13"/>
  <c r="H18" i="13"/>
  <c r="F18" i="13"/>
  <c r="D18" i="13"/>
  <c r="C18" i="13"/>
  <c r="N10" i="13"/>
  <c r="L10" i="13"/>
  <c r="K10" i="13"/>
  <c r="I10" i="13"/>
  <c r="H10" i="13"/>
  <c r="G10" i="13"/>
  <c r="E10" i="13"/>
  <c r="C10" i="13"/>
  <c r="O6" i="13"/>
  <c r="M6" i="13"/>
  <c r="L6" i="13"/>
  <c r="J6" i="13"/>
  <c r="I6" i="13"/>
  <c r="F6" i="13"/>
  <c r="D6" i="13"/>
  <c r="C6" i="13"/>
  <c r="N8" i="13"/>
  <c r="L8" i="13"/>
  <c r="K8" i="13"/>
  <c r="I8" i="13"/>
  <c r="H8" i="13"/>
  <c r="G8" i="13"/>
  <c r="E8" i="13"/>
  <c r="C8" i="13"/>
  <c r="O24" i="13"/>
  <c r="N24" i="13"/>
  <c r="M24" i="13"/>
  <c r="L24" i="13"/>
  <c r="K24" i="13"/>
  <c r="J24" i="13"/>
  <c r="I24" i="13"/>
  <c r="H24" i="13"/>
  <c r="G24" i="13"/>
  <c r="F24" i="13"/>
  <c r="D24" i="13"/>
  <c r="O12" i="13"/>
  <c r="N12" i="13"/>
  <c r="L12" i="13"/>
  <c r="K12" i="13"/>
  <c r="J12" i="13"/>
  <c r="I12" i="13"/>
  <c r="G12" i="13"/>
  <c r="E12" i="13"/>
  <c r="C12" i="13"/>
  <c r="N4" i="13"/>
  <c r="M4" i="13"/>
  <c r="K4" i="13"/>
  <c r="J4" i="13"/>
  <c r="H4" i="13"/>
  <c r="E4" i="13"/>
  <c r="D4" i="13"/>
  <c r="C4" i="13"/>
  <c r="O11" i="13"/>
  <c r="N11" i="13"/>
  <c r="M11" i="13"/>
  <c r="L11" i="13"/>
  <c r="J11" i="13"/>
  <c r="I11" i="13"/>
  <c r="H11" i="13"/>
  <c r="F11" i="13"/>
  <c r="E11" i="13"/>
  <c r="D11" i="13"/>
  <c r="N5" i="13"/>
  <c r="L5" i="13"/>
  <c r="K5" i="13"/>
  <c r="I5" i="13"/>
  <c r="H5" i="13"/>
  <c r="E5" i="13"/>
  <c r="D5" i="13"/>
  <c r="O15" i="13"/>
  <c r="N15" i="13"/>
  <c r="M15" i="13"/>
  <c r="L15" i="13"/>
  <c r="J15" i="13"/>
  <c r="I15" i="13"/>
  <c r="H15" i="13"/>
  <c r="F15" i="13"/>
  <c r="D15" i="13"/>
  <c r="N7" i="13"/>
  <c r="M7" i="13"/>
  <c r="L7" i="13"/>
  <c r="K7" i="13"/>
  <c r="J7" i="13"/>
  <c r="I7" i="13"/>
  <c r="H7" i="13"/>
  <c r="F7" i="13"/>
  <c r="D7" i="13"/>
  <c r="B59" i="12"/>
  <c r="E58" i="12"/>
  <c r="C51" i="12"/>
  <c r="C50" i="12"/>
  <c r="B36" i="12"/>
  <c r="E35" i="12"/>
  <c r="C28" i="12"/>
  <c r="H67" i="12" s="1"/>
  <c r="C27" i="12"/>
  <c r="G67" i="12" s="1"/>
  <c r="B12" i="12"/>
  <c r="E11" i="12"/>
  <c r="C4" i="12"/>
  <c r="H20" i="12" s="1"/>
  <c r="C3" i="12"/>
  <c r="G20" i="12" s="1"/>
  <c r="B36" i="11"/>
  <c r="E36" i="11" s="1"/>
  <c r="E35" i="11"/>
  <c r="C28" i="11"/>
  <c r="H44" i="11" s="1"/>
  <c r="C27" i="11"/>
  <c r="G44" i="11" s="1"/>
  <c r="B12" i="11"/>
  <c r="E11" i="11"/>
  <c r="C4" i="11"/>
  <c r="H20" i="11" s="1"/>
  <c r="C3" i="11"/>
  <c r="G20" i="11" s="1"/>
  <c r="D21" i="1"/>
  <c r="B59" i="10"/>
  <c r="B60" i="10" s="1"/>
  <c r="B61" i="10" s="1"/>
  <c r="E58" i="10"/>
  <c r="C50" i="10"/>
  <c r="C49" i="10"/>
  <c r="B35" i="10"/>
  <c r="B36" i="10" s="1"/>
  <c r="B37" i="10" s="1"/>
  <c r="E34" i="10"/>
  <c r="C27" i="10"/>
  <c r="H43" i="10" s="1"/>
  <c r="C26" i="10"/>
  <c r="G43" i="10" s="1"/>
  <c r="B12" i="10"/>
  <c r="B13" i="10" s="1"/>
  <c r="E11" i="10"/>
  <c r="C4" i="10"/>
  <c r="H20" i="10" s="1"/>
  <c r="C3" i="10"/>
  <c r="G20" i="10" s="1"/>
  <c r="B12" i="7"/>
  <c r="E11" i="7"/>
  <c r="C4" i="7"/>
  <c r="H20" i="7" s="1"/>
  <c r="C3" i="7"/>
  <c r="G20" i="7" s="1"/>
  <c r="B35" i="6"/>
  <c r="B36" i="6" s="1"/>
  <c r="B37" i="6" s="1"/>
  <c r="E34" i="6"/>
  <c r="C27" i="6"/>
  <c r="H43" i="6" s="1"/>
  <c r="C26" i="6"/>
  <c r="G43" i="6" s="1"/>
  <c r="B12" i="6"/>
  <c r="B13" i="6" s="1"/>
  <c r="E11" i="6"/>
  <c r="C4" i="6"/>
  <c r="H20" i="6" s="1"/>
  <c r="C3" i="6"/>
  <c r="G20" i="6" s="1"/>
  <c r="B36" i="3"/>
  <c r="B37" i="3" s="1"/>
  <c r="B38" i="3" s="1"/>
  <c r="E35" i="3"/>
  <c r="C28" i="3"/>
  <c r="H37" i="3" s="1"/>
  <c r="C27" i="3"/>
  <c r="G39" i="3" s="1"/>
  <c r="C4" i="3"/>
  <c r="H14" i="3" s="1"/>
  <c r="C3" i="3"/>
  <c r="G12" i="3" s="1"/>
  <c r="E11" i="3"/>
  <c r="B12" i="3"/>
  <c r="B13" i="3" s="1"/>
  <c r="B14" i="3" s="1"/>
  <c r="B15" i="3" s="1"/>
  <c r="B16" i="3" s="1"/>
  <c r="B17" i="3" s="1"/>
  <c r="B18" i="3" s="1"/>
  <c r="B19" i="3" s="1"/>
  <c r="B20" i="3" s="1"/>
  <c r="D23" i="1"/>
  <c r="D19" i="1"/>
  <c r="C48" i="10" s="1"/>
  <c r="F59" i="10" s="1"/>
  <c r="D20" i="1"/>
  <c r="C2" i="7" s="1"/>
  <c r="F20" i="7" s="1"/>
  <c r="D22" i="1"/>
  <c r="C2" i="10" s="1"/>
  <c r="B6" i="1"/>
  <c r="X10" i="20" l="1"/>
  <c r="X17" i="20"/>
  <c r="X36" i="20"/>
  <c r="X21" i="20"/>
  <c r="X63" i="20"/>
  <c r="X65" i="20"/>
  <c r="X76" i="20"/>
  <c r="X88" i="20"/>
  <c r="X33" i="20"/>
  <c r="X56" i="20"/>
  <c r="X78" i="20"/>
  <c r="X59" i="20"/>
  <c r="C2" i="12"/>
  <c r="F20" i="12" s="1"/>
  <c r="E59" i="12"/>
  <c r="E12" i="12"/>
  <c r="E12" i="14"/>
  <c r="E36" i="12"/>
  <c r="C26" i="14"/>
  <c r="F44" i="14" s="1"/>
  <c r="C2" i="17"/>
  <c r="F20" i="17" s="1"/>
  <c r="C26" i="16"/>
  <c r="F44" i="16" s="1"/>
  <c r="E12" i="11"/>
  <c r="C49" i="12"/>
  <c r="F67" i="12" s="1"/>
  <c r="E12" i="17"/>
  <c r="F11" i="12"/>
  <c r="I11" i="12" s="1"/>
  <c r="K13" i="13" s="1"/>
  <c r="C2" i="16"/>
  <c r="E36" i="16"/>
  <c r="C26" i="17"/>
  <c r="F44" i="17" s="1"/>
  <c r="C2" i="11"/>
  <c r="C2" i="14"/>
  <c r="F20" i="14" s="1"/>
  <c r="F13" i="12"/>
  <c r="C26" i="11"/>
  <c r="F44" i="11" s="1"/>
  <c r="F15" i="12"/>
  <c r="G19" i="12"/>
  <c r="E12" i="16"/>
  <c r="C26" i="12"/>
  <c r="F44" i="12" s="1"/>
  <c r="G11" i="17"/>
  <c r="B13" i="17"/>
  <c r="B14" i="17" s="1"/>
  <c r="G13" i="17"/>
  <c r="G15" i="17"/>
  <c r="E36" i="17"/>
  <c r="G17" i="17"/>
  <c r="G19" i="17"/>
  <c r="H13" i="16"/>
  <c r="F43" i="16"/>
  <c r="F17" i="16"/>
  <c r="F11" i="16"/>
  <c r="B37" i="16"/>
  <c r="B38" i="16" s="1"/>
  <c r="H15" i="16"/>
  <c r="H17" i="16"/>
  <c r="H19" i="16"/>
  <c r="H11" i="16"/>
  <c r="F36" i="11"/>
  <c r="B37" i="11"/>
  <c r="B38" i="11" s="1"/>
  <c r="B13" i="11"/>
  <c r="F11" i="11"/>
  <c r="H11" i="11"/>
  <c r="F19" i="12"/>
  <c r="H11" i="12"/>
  <c r="H19" i="12"/>
  <c r="B13" i="12"/>
  <c r="H13" i="12"/>
  <c r="B60" i="12"/>
  <c r="B61" i="12" s="1"/>
  <c r="H15" i="12"/>
  <c r="B37" i="12"/>
  <c r="F17" i="12"/>
  <c r="H17" i="12"/>
  <c r="F17" i="17"/>
  <c r="F19" i="17"/>
  <c r="F11" i="17"/>
  <c r="F13" i="17"/>
  <c r="F15" i="17"/>
  <c r="B15" i="17"/>
  <c r="B39" i="17"/>
  <c r="H11" i="17"/>
  <c r="H13" i="17"/>
  <c r="H15" i="17"/>
  <c r="H17" i="17"/>
  <c r="H19" i="17"/>
  <c r="F35" i="17"/>
  <c r="F37" i="17"/>
  <c r="F39" i="17"/>
  <c r="F41" i="17"/>
  <c r="F43" i="17"/>
  <c r="G35" i="17"/>
  <c r="G37" i="17"/>
  <c r="G39" i="17"/>
  <c r="G41" i="17"/>
  <c r="G43" i="17"/>
  <c r="H35" i="17"/>
  <c r="H37" i="17"/>
  <c r="H39" i="17"/>
  <c r="H41" i="17"/>
  <c r="H43" i="17"/>
  <c r="F12" i="17"/>
  <c r="F14" i="17"/>
  <c r="F16" i="17"/>
  <c r="F18" i="17"/>
  <c r="G12" i="17"/>
  <c r="G14" i="17"/>
  <c r="G16" i="17"/>
  <c r="G18" i="17"/>
  <c r="H12" i="17"/>
  <c r="H14" i="17"/>
  <c r="H16" i="17"/>
  <c r="H18" i="17"/>
  <c r="F36" i="17"/>
  <c r="F38" i="17"/>
  <c r="F40" i="17"/>
  <c r="F42" i="17"/>
  <c r="G36" i="17"/>
  <c r="G38" i="17"/>
  <c r="G40" i="17"/>
  <c r="G42" i="17"/>
  <c r="H36" i="17"/>
  <c r="H38" i="17"/>
  <c r="H40" i="17"/>
  <c r="H42" i="17"/>
  <c r="G13" i="16"/>
  <c r="G15" i="16"/>
  <c r="G11" i="16"/>
  <c r="G17" i="16"/>
  <c r="G19" i="16"/>
  <c r="B39" i="16"/>
  <c r="B15" i="16"/>
  <c r="G35" i="16"/>
  <c r="G37" i="16"/>
  <c r="G39" i="16"/>
  <c r="G41" i="16"/>
  <c r="G43" i="16"/>
  <c r="H35" i="16"/>
  <c r="H37" i="16"/>
  <c r="H39" i="16"/>
  <c r="H41" i="16"/>
  <c r="H43" i="16"/>
  <c r="F12" i="16"/>
  <c r="F14" i="16"/>
  <c r="F16" i="16"/>
  <c r="F18" i="16"/>
  <c r="G12" i="16"/>
  <c r="G14" i="16"/>
  <c r="G16" i="16"/>
  <c r="G18" i="16"/>
  <c r="H12" i="16"/>
  <c r="H14" i="16"/>
  <c r="H16" i="16"/>
  <c r="H18" i="16"/>
  <c r="G36" i="16"/>
  <c r="G38" i="16"/>
  <c r="G40" i="16"/>
  <c r="G42" i="16"/>
  <c r="H36" i="16"/>
  <c r="H38" i="16"/>
  <c r="H40" i="16"/>
  <c r="H42" i="16"/>
  <c r="B13" i="14"/>
  <c r="B14" i="14" s="1"/>
  <c r="E36" i="14"/>
  <c r="B38" i="14"/>
  <c r="G14" i="14"/>
  <c r="G16" i="14"/>
  <c r="G20" i="14"/>
  <c r="F15" i="14"/>
  <c r="G19" i="14"/>
  <c r="H11" i="14"/>
  <c r="H13" i="14"/>
  <c r="H15" i="14"/>
  <c r="H17" i="14"/>
  <c r="H19" i="14"/>
  <c r="F35" i="14"/>
  <c r="F37" i="14"/>
  <c r="F39" i="14"/>
  <c r="F41" i="14"/>
  <c r="F43" i="14"/>
  <c r="G18" i="14"/>
  <c r="G17" i="14"/>
  <c r="G35" i="14"/>
  <c r="G37" i="14"/>
  <c r="G39" i="14"/>
  <c r="G41" i="14"/>
  <c r="G43" i="14"/>
  <c r="G13" i="14"/>
  <c r="H35" i="14"/>
  <c r="H37" i="14"/>
  <c r="H39" i="14"/>
  <c r="H41" i="14"/>
  <c r="H43" i="14"/>
  <c r="G12" i="14"/>
  <c r="G11" i="14"/>
  <c r="H12" i="14"/>
  <c r="H14" i="14"/>
  <c r="H16" i="14"/>
  <c r="H18" i="14"/>
  <c r="F36" i="14"/>
  <c r="F38" i="14"/>
  <c r="F40" i="14"/>
  <c r="F42" i="14"/>
  <c r="G36" i="14"/>
  <c r="G38" i="14"/>
  <c r="G40" i="14"/>
  <c r="G42" i="14"/>
  <c r="H36" i="14"/>
  <c r="H38" i="14"/>
  <c r="H40" i="14"/>
  <c r="H42" i="14"/>
  <c r="G39" i="12"/>
  <c r="G41" i="12"/>
  <c r="G43" i="12"/>
  <c r="G35" i="12"/>
  <c r="G37" i="12"/>
  <c r="G13" i="12"/>
  <c r="G15" i="12"/>
  <c r="G11" i="12"/>
  <c r="G17" i="12"/>
  <c r="H35" i="12"/>
  <c r="H37" i="12"/>
  <c r="H39" i="12"/>
  <c r="H41" i="12"/>
  <c r="H43" i="12"/>
  <c r="G58" i="12"/>
  <c r="G60" i="12"/>
  <c r="G62" i="12"/>
  <c r="G64" i="12"/>
  <c r="G66" i="12"/>
  <c r="F12" i="12"/>
  <c r="F14" i="12"/>
  <c r="F16" i="12"/>
  <c r="F18" i="12"/>
  <c r="H58" i="12"/>
  <c r="H60" i="12"/>
  <c r="H62" i="12"/>
  <c r="H64" i="12"/>
  <c r="H66" i="12"/>
  <c r="G12" i="12"/>
  <c r="G14" i="12"/>
  <c r="G16" i="12"/>
  <c r="G18" i="12"/>
  <c r="H12" i="12"/>
  <c r="H14" i="12"/>
  <c r="H16" i="12"/>
  <c r="H18" i="12"/>
  <c r="F40" i="12"/>
  <c r="G36" i="12"/>
  <c r="G38" i="12"/>
  <c r="G40" i="12"/>
  <c r="G42" i="12"/>
  <c r="G44" i="12"/>
  <c r="H36" i="12"/>
  <c r="H38" i="12"/>
  <c r="H40" i="12"/>
  <c r="H42" i="12"/>
  <c r="H44" i="12"/>
  <c r="G59" i="12"/>
  <c r="G61" i="12"/>
  <c r="G63" i="12"/>
  <c r="G65" i="12"/>
  <c r="H59" i="12"/>
  <c r="H61" i="12"/>
  <c r="H63" i="12"/>
  <c r="H65" i="12"/>
  <c r="G17" i="11"/>
  <c r="G19" i="11"/>
  <c r="G11" i="11"/>
  <c r="G13" i="11"/>
  <c r="G15" i="11"/>
  <c r="B39" i="11"/>
  <c r="H13" i="11"/>
  <c r="H15" i="11"/>
  <c r="H17" i="11"/>
  <c r="H19" i="11"/>
  <c r="F37" i="11"/>
  <c r="F39" i="11"/>
  <c r="F41" i="11"/>
  <c r="F43" i="11"/>
  <c r="G35" i="11"/>
  <c r="G37" i="11"/>
  <c r="G39" i="11"/>
  <c r="G41" i="11"/>
  <c r="G43" i="11"/>
  <c r="B14" i="11"/>
  <c r="H35" i="11"/>
  <c r="H37" i="11"/>
  <c r="H39" i="11"/>
  <c r="H41" i="11"/>
  <c r="H43" i="11"/>
  <c r="F12" i="11"/>
  <c r="F14" i="11"/>
  <c r="F16" i="11"/>
  <c r="F18" i="11"/>
  <c r="G12" i="11"/>
  <c r="G14" i="11"/>
  <c r="G16" i="11"/>
  <c r="G18" i="11"/>
  <c r="H12" i="11"/>
  <c r="H14" i="11"/>
  <c r="H16" i="11"/>
  <c r="H18" i="11"/>
  <c r="F38" i="11"/>
  <c r="F40" i="11"/>
  <c r="F42" i="11"/>
  <c r="G36" i="11"/>
  <c r="G38" i="11"/>
  <c r="G40" i="11"/>
  <c r="G42" i="11"/>
  <c r="H36" i="11"/>
  <c r="H38" i="11"/>
  <c r="H40" i="11"/>
  <c r="H42" i="11"/>
  <c r="H41" i="3"/>
  <c r="G43" i="3"/>
  <c r="G35" i="3"/>
  <c r="G44" i="3"/>
  <c r="G37" i="3"/>
  <c r="H44" i="3"/>
  <c r="H43" i="3"/>
  <c r="H42" i="3"/>
  <c r="F20" i="10"/>
  <c r="F15" i="10"/>
  <c r="F13" i="10"/>
  <c r="E12" i="10"/>
  <c r="H67" i="10"/>
  <c r="G38" i="3"/>
  <c r="H36" i="3"/>
  <c r="C25" i="6"/>
  <c r="F43" i="6" s="1"/>
  <c r="E59" i="10"/>
  <c r="G64" i="10"/>
  <c r="E36" i="3"/>
  <c r="G59" i="10"/>
  <c r="H64" i="10"/>
  <c r="E35" i="6"/>
  <c r="G36" i="3"/>
  <c r="H59" i="10"/>
  <c r="G65" i="10"/>
  <c r="G60" i="10"/>
  <c r="C26" i="3"/>
  <c r="C2" i="6"/>
  <c r="F18" i="6" s="1"/>
  <c r="H35" i="3"/>
  <c r="C25" i="10"/>
  <c r="F43" i="10" s="1"/>
  <c r="H65" i="10"/>
  <c r="G66" i="10"/>
  <c r="E12" i="6"/>
  <c r="G61" i="10"/>
  <c r="G67" i="10"/>
  <c r="H60" i="10"/>
  <c r="H61" i="10"/>
  <c r="G42" i="3"/>
  <c r="H40" i="3"/>
  <c r="G62" i="10"/>
  <c r="H66" i="10"/>
  <c r="E35" i="10"/>
  <c r="G41" i="3"/>
  <c r="H39" i="3"/>
  <c r="H62" i="10"/>
  <c r="G40" i="3"/>
  <c r="H38" i="3"/>
  <c r="G11" i="7"/>
  <c r="G58" i="10"/>
  <c r="G63" i="10"/>
  <c r="E12" i="7"/>
  <c r="H58" i="10"/>
  <c r="H63" i="10"/>
  <c r="F58" i="10"/>
  <c r="F67" i="10"/>
  <c r="F66" i="10"/>
  <c r="F65" i="10"/>
  <c r="F64" i="10"/>
  <c r="F63" i="10"/>
  <c r="F62" i="10"/>
  <c r="F61" i="10"/>
  <c r="F60" i="10"/>
  <c r="B62" i="10"/>
  <c r="F17" i="10"/>
  <c r="F19" i="10"/>
  <c r="F11" i="10"/>
  <c r="B38" i="10"/>
  <c r="G11" i="10"/>
  <c r="G13" i="10"/>
  <c r="G15" i="10"/>
  <c r="G17" i="10"/>
  <c r="G19" i="10"/>
  <c r="H11" i="10"/>
  <c r="H13" i="10"/>
  <c r="H15" i="10"/>
  <c r="H17" i="10"/>
  <c r="H19" i="10"/>
  <c r="G34" i="10"/>
  <c r="G36" i="10"/>
  <c r="G38" i="10"/>
  <c r="G40" i="10"/>
  <c r="G42" i="10"/>
  <c r="B14" i="10"/>
  <c r="H34" i="10"/>
  <c r="H36" i="10"/>
  <c r="H38" i="10"/>
  <c r="H40" i="10"/>
  <c r="H42" i="10"/>
  <c r="F12" i="10"/>
  <c r="F14" i="10"/>
  <c r="F16" i="10"/>
  <c r="F18" i="10"/>
  <c r="G12" i="10"/>
  <c r="G14" i="10"/>
  <c r="G16" i="10"/>
  <c r="G18" i="10"/>
  <c r="H12" i="10"/>
  <c r="H14" i="10"/>
  <c r="H16" i="10"/>
  <c r="H18" i="10"/>
  <c r="G35" i="10"/>
  <c r="G37" i="10"/>
  <c r="G39" i="10"/>
  <c r="G41" i="10"/>
  <c r="H35" i="10"/>
  <c r="H37" i="10"/>
  <c r="H39" i="10"/>
  <c r="H41" i="10"/>
  <c r="B13" i="7"/>
  <c r="F13" i="7"/>
  <c r="G13" i="7"/>
  <c r="F15" i="7"/>
  <c r="G15" i="7"/>
  <c r="F17" i="7"/>
  <c r="G17" i="7"/>
  <c r="F19" i="7"/>
  <c r="F11" i="7"/>
  <c r="G19" i="7"/>
  <c r="H11" i="7"/>
  <c r="H13" i="7"/>
  <c r="H15" i="7"/>
  <c r="H17" i="7"/>
  <c r="H19" i="7"/>
  <c r="F12" i="7"/>
  <c r="F14" i="7"/>
  <c r="F16" i="7"/>
  <c r="F18" i="7"/>
  <c r="G12" i="7"/>
  <c r="G14" i="7"/>
  <c r="G16" i="7"/>
  <c r="G18" i="7"/>
  <c r="H12" i="7"/>
  <c r="H14" i="7"/>
  <c r="H16" i="7"/>
  <c r="H18" i="7"/>
  <c r="B38" i="6"/>
  <c r="G19" i="6"/>
  <c r="H11" i="6"/>
  <c r="H13" i="6"/>
  <c r="H15" i="6"/>
  <c r="H17" i="6"/>
  <c r="H19" i="6"/>
  <c r="G13" i="6"/>
  <c r="G40" i="6"/>
  <c r="B14" i="6"/>
  <c r="H34" i="6"/>
  <c r="H36" i="6"/>
  <c r="H38" i="6"/>
  <c r="H40" i="6"/>
  <c r="H42" i="6"/>
  <c r="G17" i="6"/>
  <c r="G34" i="6"/>
  <c r="G42" i="6"/>
  <c r="G15" i="6"/>
  <c r="G38" i="6"/>
  <c r="G11" i="6"/>
  <c r="G36" i="6"/>
  <c r="G12" i="6"/>
  <c r="G14" i="6"/>
  <c r="G16" i="6"/>
  <c r="G18" i="6"/>
  <c r="H12" i="6"/>
  <c r="H14" i="6"/>
  <c r="H16" i="6"/>
  <c r="H18" i="6"/>
  <c r="G35" i="6"/>
  <c r="G37" i="6"/>
  <c r="G39" i="6"/>
  <c r="G41" i="6"/>
  <c r="H35" i="6"/>
  <c r="H37" i="6"/>
  <c r="H39" i="6"/>
  <c r="H41" i="6"/>
  <c r="B39" i="3"/>
  <c r="C2" i="3"/>
  <c r="F20" i="3" s="1"/>
  <c r="B7" i="1"/>
  <c r="B8" i="1" s="1"/>
  <c r="B9" i="1" s="1"/>
  <c r="B10" i="1" s="1"/>
  <c r="B11" i="1" s="1"/>
  <c r="B12" i="1" s="1"/>
  <c r="B13" i="1" s="1"/>
  <c r="B14" i="1" s="1"/>
  <c r="H13" i="3"/>
  <c r="H12" i="3"/>
  <c r="H11" i="3"/>
  <c r="H20" i="3"/>
  <c r="H19" i="3"/>
  <c r="H18" i="3"/>
  <c r="H15" i="3"/>
  <c r="H17" i="3"/>
  <c r="H16" i="3"/>
  <c r="G11" i="3"/>
  <c r="G20" i="3"/>
  <c r="G19" i="3"/>
  <c r="G18" i="3"/>
  <c r="G17" i="3"/>
  <c r="G16" i="3"/>
  <c r="G14" i="3"/>
  <c r="G13" i="3"/>
  <c r="G15" i="3"/>
  <c r="E12" i="3"/>
  <c r="F42" i="12" l="1"/>
  <c r="F61" i="12"/>
  <c r="F38" i="12"/>
  <c r="F66" i="12"/>
  <c r="F41" i="16"/>
  <c r="F36" i="12"/>
  <c r="F62" i="12"/>
  <c r="E37" i="17"/>
  <c r="F35" i="12"/>
  <c r="F59" i="12"/>
  <c r="I59" i="12" s="1"/>
  <c r="M12" i="13" s="1"/>
  <c r="I11" i="16"/>
  <c r="R7" i="13" s="1"/>
  <c r="F64" i="12"/>
  <c r="F60" i="12"/>
  <c r="F58" i="12"/>
  <c r="F42" i="16"/>
  <c r="F43" i="12"/>
  <c r="F37" i="16"/>
  <c r="E13" i="17"/>
  <c r="F40" i="16"/>
  <c r="F41" i="12"/>
  <c r="F38" i="16"/>
  <c r="F37" i="12"/>
  <c r="F65" i="12"/>
  <c r="F36" i="16"/>
  <c r="I36" i="16" s="1"/>
  <c r="S4" i="13" s="1"/>
  <c r="F39" i="16"/>
  <c r="I11" i="11"/>
  <c r="N6" i="13" s="1"/>
  <c r="F63" i="12"/>
  <c r="F35" i="11"/>
  <c r="I35" i="11" s="1"/>
  <c r="O4" i="13" s="1"/>
  <c r="F35" i="16"/>
  <c r="E37" i="12"/>
  <c r="F20" i="11"/>
  <c r="F19" i="11"/>
  <c r="F17" i="11"/>
  <c r="F15" i="11"/>
  <c r="F13" i="11"/>
  <c r="I13" i="11" s="1"/>
  <c r="N9" i="13" s="1"/>
  <c r="F18" i="14"/>
  <c r="E38" i="17"/>
  <c r="I38" i="17" s="1"/>
  <c r="U17" i="13" s="1"/>
  <c r="F16" i="14"/>
  <c r="E14" i="17"/>
  <c r="E61" i="12"/>
  <c r="I61" i="12" s="1"/>
  <c r="M17" i="13" s="1"/>
  <c r="F14" i="14"/>
  <c r="F13" i="14"/>
  <c r="E37" i="14"/>
  <c r="I37" i="14" s="1"/>
  <c r="Q8" i="13" s="1"/>
  <c r="E13" i="11"/>
  <c r="F20" i="16"/>
  <c r="F19" i="16"/>
  <c r="F15" i="16"/>
  <c r="E37" i="11"/>
  <c r="I37" i="11" s="1"/>
  <c r="O5" i="13" s="1"/>
  <c r="F12" i="14"/>
  <c r="I12" i="14" s="1"/>
  <c r="P21" i="13" s="1"/>
  <c r="F19" i="14"/>
  <c r="E14" i="16"/>
  <c r="E38" i="11"/>
  <c r="I38" i="11" s="1"/>
  <c r="O8" i="13" s="1"/>
  <c r="E14" i="14"/>
  <c r="I12" i="16"/>
  <c r="R19" i="13" s="1"/>
  <c r="E13" i="16"/>
  <c r="E60" i="12"/>
  <c r="F17" i="14"/>
  <c r="E38" i="16"/>
  <c r="F13" i="16"/>
  <c r="F11" i="14"/>
  <c r="I11" i="14" s="1"/>
  <c r="P13" i="13" s="1"/>
  <c r="F39" i="12"/>
  <c r="I36" i="17"/>
  <c r="U16" i="13" s="1"/>
  <c r="I12" i="17"/>
  <c r="T25" i="13" s="1"/>
  <c r="I35" i="17"/>
  <c r="U4" i="13" s="1"/>
  <c r="E37" i="16"/>
  <c r="I35" i="16"/>
  <c r="S5" i="13" s="1"/>
  <c r="I36" i="11"/>
  <c r="O10" i="13" s="1"/>
  <c r="B15" i="14"/>
  <c r="E13" i="14"/>
  <c r="I13" i="14" s="1"/>
  <c r="P18" i="13" s="1"/>
  <c r="I37" i="12"/>
  <c r="L34" i="13" s="1"/>
  <c r="I12" i="12"/>
  <c r="K11" i="13" s="1"/>
  <c r="B62" i="12"/>
  <c r="B63" i="12" s="1"/>
  <c r="B38" i="12"/>
  <c r="B39" i="12" s="1"/>
  <c r="B14" i="12"/>
  <c r="E13" i="12"/>
  <c r="I13" i="12" s="1"/>
  <c r="K15" i="13" s="1"/>
  <c r="I13" i="17"/>
  <c r="T26" i="13" s="1"/>
  <c r="I11" i="17"/>
  <c r="T7" i="13" s="1"/>
  <c r="I37" i="17"/>
  <c r="U22" i="13" s="1"/>
  <c r="B40" i="17"/>
  <c r="E39" i="17"/>
  <c r="I39" i="17" s="1"/>
  <c r="U61" i="13" s="1"/>
  <c r="V61" i="13" s="1"/>
  <c r="I14" i="17"/>
  <c r="T9" i="13" s="1"/>
  <c r="E15" i="17"/>
  <c r="I15" i="17" s="1"/>
  <c r="T6" i="13" s="1"/>
  <c r="B16" i="17"/>
  <c r="I14" i="16"/>
  <c r="R9" i="13" s="1"/>
  <c r="E15" i="16"/>
  <c r="B16" i="16"/>
  <c r="B40" i="16"/>
  <c r="E39" i="16"/>
  <c r="I35" i="14"/>
  <c r="Q5" i="13" s="1"/>
  <c r="I36" i="14"/>
  <c r="Q12" i="13" s="1"/>
  <c r="E38" i="14"/>
  <c r="I38" i="14" s="1"/>
  <c r="Q23" i="13" s="1"/>
  <c r="B39" i="14"/>
  <c r="B16" i="14"/>
  <c r="E15" i="14"/>
  <c r="I15" i="14" s="1"/>
  <c r="P11" i="13" s="1"/>
  <c r="I14" i="14"/>
  <c r="P4" i="13" s="1"/>
  <c r="I58" i="12"/>
  <c r="M5" i="13" s="1"/>
  <c r="I35" i="12"/>
  <c r="L4" i="13" s="1"/>
  <c r="I36" i="12"/>
  <c r="L9" i="13" s="1"/>
  <c r="I12" i="11"/>
  <c r="N16" i="13" s="1"/>
  <c r="B15" i="11"/>
  <c r="E14" i="11"/>
  <c r="I14" i="11" s="1"/>
  <c r="N14" i="13" s="1"/>
  <c r="B40" i="11"/>
  <c r="E39" i="11"/>
  <c r="I39" i="11" s="1"/>
  <c r="O17" i="13" s="1"/>
  <c r="F37" i="6"/>
  <c r="F40" i="6"/>
  <c r="F16" i="6"/>
  <c r="F14" i="6"/>
  <c r="F12" i="6"/>
  <c r="I12" i="6" s="1"/>
  <c r="E15" i="13" s="1"/>
  <c r="F41" i="6"/>
  <c r="F37" i="10"/>
  <c r="F36" i="10"/>
  <c r="I58" i="10"/>
  <c r="J8" i="13" s="1"/>
  <c r="I59" i="10"/>
  <c r="J5" i="13" s="1"/>
  <c r="E14" i="3"/>
  <c r="F39" i="6"/>
  <c r="F34" i="10"/>
  <c r="I34" i="10" s="1"/>
  <c r="I4" i="13" s="1"/>
  <c r="F35" i="6"/>
  <c r="I35" i="6" s="1"/>
  <c r="F12" i="13" s="1"/>
  <c r="F12" i="3"/>
  <c r="I12" i="3" s="1"/>
  <c r="C13" i="13" s="1"/>
  <c r="F13" i="3"/>
  <c r="F11" i="3"/>
  <c r="I11" i="3" s="1"/>
  <c r="C7" i="13" s="1"/>
  <c r="F41" i="10"/>
  <c r="F42" i="6"/>
  <c r="F39" i="10"/>
  <c r="F38" i="6"/>
  <c r="F35" i="10"/>
  <c r="I35" i="10" s="1"/>
  <c r="I45" i="13" s="1"/>
  <c r="V45" i="13" s="1"/>
  <c r="F42" i="10"/>
  <c r="F36" i="6"/>
  <c r="F40" i="10"/>
  <c r="F34" i="6"/>
  <c r="I34" i="6" s="1"/>
  <c r="F4" i="13" s="1"/>
  <c r="F38" i="10"/>
  <c r="F17" i="3"/>
  <c r="E36" i="6"/>
  <c r="I12" i="10"/>
  <c r="H39" i="13" s="1"/>
  <c r="V39" i="13" s="1"/>
  <c r="E37" i="10"/>
  <c r="I37" i="10" s="1"/>
  <c r="I55" i="13" s="1"/>
  <c r="V55" i="13" s="1"/>
  <c r="E13" i="10"/>
  <c r="I13" i="10" s="1"/>
  <c r="H12" i="13" s="1"/>
  <c r="E17" i="3"/>
  <c r="E16" i="3"/>
  <c r="E36" i="10"/>
  <c r="E13" i="6"/>
  <c r="E18" i="3"/>
  <c r="E13" i="3"/>
  <c r="E20" i="3"/>
  <c r="I20" i="3" s="1"/>
  <c r="C29" i="13" s="1"/>
  <c r="E61" i="10"/>
  <c r="I61" i="10" s="1"/>
  <c r="J32" i="13" s="1"/>
  <c r="E14" i="10"/>
  <c r="I14" i="10" s="1"/>
  <c r="H49" i="13" s="1"/>
  <c r="V49" i="13" s="1"/>
  <c r="E37" i="6"/>
  <c r="E60" i="10"/>
  <c r="I60" i="10" s="1"/>
  <c r="J16" i="13" s="1"/>
  <c r="E37" i="3"/>
  <c r="E38" i="3"/>
  <c r="F20" i="6"/>
  <c r="F19" i="6"/>
  <c r="F17" i="6"/>
  <c r="F15" i="6"/>
  <c r="F13" i="6"/>
  <c r="F11" i="6"/>
  <c r="I11" i="6" s="1"/>
  <c r="E7" i="13" s="1"/>
  <c r="F41" i="3"/>
  <c r="F42" i="3"/>
  <c r="F43" i="3"/>
  <c r="F44" i="3"/>
  <c r="F37" i="3"/>
  <c r="F35" i="3"/>
  <c r="I35" i="3" s="1"/>
  <c r="D23" i="13" s="1"/>
  <c r="F38" i="3"/>
  <c r="F39" i="3"/>
  <c r="F36" i="3"/>
  <c r="I36" i="3" s="1"/>
  <c r="D12" i="13" s="1"/>
  <c r="F40" i="3"/>
  <c r="B63" i="10"/>
  <c r="E62" i="10"/>
  <c r="I62" i="10" s="1"/>
  <c r="J10" i="13" s="1"/>
  <c r="I11" i="10"/>
  <c r="H6" i="13" s="1"/>
  <c r="B39" i="10"/>
  <c r="E38" i="10"/>
  <c r="B15" i="10"/>
  <c r="E15" i="10" s="1"/>
  <c r="I12" i="7"/>
  <c r="G19" i="13" s="1"/>
  <c r="I11" i="7"/>
  <c r="G7" i="13" s="1"/>
  <c r="B14" i="7"/>
  <c r="E13" i="7"/>
  <c r="I13" i="7" s="1"/>
  <c r="G21" i="13" s="1"/>
  <c r="B39" i="6"/>
  <c r="E38" i="6"/>
  <c r="B15" i="6"/>
  <c r="E14" i="6"/>
  <c r="I14" i="6" s="1"/>
  <c r="E6" i="13" s="1"/>
  <c r="E39" i="3"/>
  <c r="B40" i="3"/>
  <c r="F18" i="3"/>
  <c r="F14" i="3"/>
  <c r="F15" i="3"/>
  <c r="F16" i="3"/>
  <c r="I16" i="3" s="1"/>
  <c r="C15" i="13" s="1"/>
  <c r="F19" i="3"/>
  <c r="E19" i="3"/>
  <c r="E15" i="3"/>
  <c r="E62" i="12" l="1"/>
  <c r="I62" i="12" s="1"/>
  <c r="M8" i="13" s="1"/>
  <c r="E38" i="12"/>
  <c r="I38" i="12" s="1"/>
  <c r="L52" i="13" s="1"/>
  <c r="V52" i="13" s="1"/>
  <c r="I60" i="12"/>
  <c r="M10" i="13" s="1"/>
  <c r="I38" i="16"/>
  <c r="S22" i="13" s="1"/>
  <c r="I39" i="16"/>
  <c r="S10" i="13" s="1"/>
  <c r="I13" i="3"/>
  <c r="C11" i="13" s="1"/>
  <c r="I15" i="16"/>
  <c r="R6" i="13" s="1"/>
  <c r="I37" i="16"/>
  <c r="S8" i="13" s="1"/>
  <c r="I13" i="16"/>
  <c r="R11" i="13" s="1"/>
  <c r="I36" i="6"/>
  <c r="F8" i="13" s="1"/>
  <c r="V21" i="13"/>
  <c r="V19" i="13"/>
  <c r="V13" i="13"/>
  <c r="D15" i="18" s="1"/>
  <c r="H15" i="18" s="1"/>
  <c r="V23" i="13"/>
  <c r="B15" i="12"/>
  <c r="E14" i="12"/>
  <c r="I14" i="12" s="1"/>
  <c r="K6" i="13" s="1"/>
  <c r="V7" i="13"/>
  <c r="D9" i="18" s="1"/>
  <c r="H9" i="18" s="1"/>
  <c r="I38" i="10"/>
  <c r="I59" i="13" s="1"/>
  <c r="V59" i="13" s="1"/>
  <c r="V12" i="13"/>
  <c r="D14" i="18" s="1"/>
  <c r="H14" i="18" s="1"/>
  <c r="I37" i="6"/>
  <c r="F5" i="13" s="1"/>
  <c r="I17" i="3"/>
  <c r="C51" i="13" s="1"/>
  <c r="V51" i="13" s="1"/>
  <c r="B17" i="17"/>
  <c r="E16" i="17"/>
  <c r="I16" i="17" s="1"/>
  <c r="T14" i="13" s="1"/>
  <c r="E40" i="17"/>
  <c r="I40" i="17" s="1"/>
  <c r="U46" i="13" s="1"/>
  <c r="B41" i="17"/>
  <c r="E40" i="16"/>
  <c r="I40" i="16" s="1"/>
  <c r="S32" i="13" s="1"/>
  <c r="V32" i="13" s="1"/>
  <c r="B41" i="16"/>
  <c r="B17" i="16"/>
  <c r="E16" i="16"/>
  <c r="I16" i="16" s="1"/>
  <c r="R54" i="13" s="1"/>
  <c r="V54" i="13" s="1"/>
  <c r="E16" i="14"/>
  <c r="I16" i="14" s="1"/>
  <c r="P25" i="13" s="1"/>
  <c r="V25" i="13" s="1"/>
  <c r="B17" i="14"/>
  <c r="B40" i="14"/>
  <c r="E39" i="14"/>
  <c r="I39" i="14" s="1"/>
  <c r="Q10" i="13" s="1"/>
  <c r="E63" i="12"/>
  <c r="I63" i="12" s="1"/>
  <c r="M40" i="13" s="1"/>
  <c r="B64" i="12"/>
  <c r="E39" i="12"/>
  <c r="I39" i="12" s="1"/>
  <c r="L56" i="13" s="1"/>
  <c r="V56" i="13" s="1"/>
  <c r="B40" i="12"/>
  <c r="E40" i="11"/>
  <c r="I40" i="11" s="1"/>
  <c r="O20" i="13" s="1"/>
  <c r="B41" i="11"/>
  <c r="E15" i="11"/>
  <c r="I15" i="11" s="1"/>
  <c r="N31" i="13" s="1"/>
  <c r="B16" i="11"/>
  <c r="I14" i="3"/>
  <c r="C5" i="13" s="1"/>
  <c r="I38" i="3"/>
  <c r="D10" i="13" s="1"/>
  <c r="I36" i="10"/>
  <c r="I33" i="13" s="1"/>
  <c r="I38" i="6"/>
  <c r="F10" i="13" s="1"/>
  <c r="I18" i="3"/>
  <c r="C14" i="13" s="1"/>
  <c r="I13" i="6"/>
  <c r="E24" i="13" s="1"/>
  <c r="I37" i="3"/>
  <c r="D8" i="13" s="1"/>
  <c r="V8" i="13" s="1"/>
  <c r="D10" i="18" s="1"/>
  <c r="H10" i="18" s="1"/>
  <c r="I39" i="3"/>
  <c r="D53" i="13" s="1"/>
  <c r="V53" i="13" s="1"/>
  <c r="I15" i="3"/>
  <c r="C24" i="13" s="1"/>
  <c r="I19" i="3"/>
  <c r="C9" i="13" s="1"/>
  <c r="E63" i="10"/>
  <c r="I63" i="10" s="1"/>
  <c r="J37" i="13" s="1"/>
  <c r="B64" i="10"/>
  <c r="I15" i="10"/>
  <c r="H27" i="13" s="1"/>
  <c r="B16" i="10"/>
  <c r="E16" i="10" s="1"/>
  <c r="E39" i="10"/>
  <c r="I39" i="10" s="1"/>
  <c r="I42" i="13" s="1"/>
  <c r="B40" i="10"/>
  <c r="B15" i="7"/>
  <c r="E14" i="7"/>
  <c r="I14" i="7" s="1"/>
  <c r="G11" i="13" s="1"/>
  <c r="V11" i="13" s="1"/>
  <c r="D13" i="18" s="1"/>
  <c r="H13" i="18" s="1"/>
  <c r="E15" i="6"/>
  <c r="I15" i="6" s="1"/>
  <c r="E18" i="13" s="1"/>
  <c r="B16" i="6"/>
  <c r="E39" i="6"/>
  <c r="I39" i="6" s="1"/>
  <c r="F16" i="13" s="1"/>
  <c r="V16" i="13" s="1"/>
  <c r="B40" i="6"/>
  <c r="B41" i="3"/>
  <c r="E40" i="3"/>
  <c r="I40" i="3" s="1"/>
  <c r="D35" i="13" s="1"/>
  <c r="V10" i="13" l="1"/>
  <c r="D12" i="18" s="1"/>
  <c r="H12" i="18" s="1"/>
  <c r="E15" i="12"/>
  <c r="I15" i="12" s="1"/>
  <c r="K29" i="13" s="1"/>
  <c r="V29" i="13" s="1"/>
  <c r="B16" i="12"/>
  <c r="V24" i="13"/>
  <c r="B42" i="17"/>
  <c r="E41" i="17"/>
  <c r="I41" i="17" s="1"/>
  <c r="U28" i="13" s="1"/>
  <c r="E17" i="17"/>
  <c r="I17" i="17" s="1"/>
  <c r="T30" i="13" s="1"/>
  <c r="B18" i="17"/>
  <c r="E17" i="16"/>
  <c r="I17" i="16" s="1"/>
  <c r="R57" i="13" s="1"/>
  <c r="V57" i="13" s="1"/>
  <c r="B18" i="16"/>
  <c r="B42" i="16"/>
  <c r="E41" i="16"/>
  <c r="I41" i="16" s="1"/>
  <c r="S35" i="13" s="1"/>
  <c r="V35" i="13" s="1"/>
  <c r="E40" i="14"/>
  <c r="I40" i="14" s="1"/>
  <c r="Q17" i="13" s="1"/>
  <c r="B41" i="14"/>
  <c r="B18" i="14"/>
  <c r="E17" i="14"/>
  <c r="I17" i="14" s="1"/>
  <c r="P9" i="13" s="1"/>
  <c r="B65" i="12"/>
  <c r="E64" i="12"/>
  <c r="I64" i="12" s="1"/>
  <c r="M64" i="13" s="1"/>
  <c r="V64" i="13" s="1"/>
  <c r="B41" i="12"/>
  <c r="E40" i="12"/>
  <c r="I40" i="12" s="1"/>
  <c r="L60" i="13" s="1"/>
  <c r="V60" i="13" s="1"/>
  <c r="B17" i="11"/>
  <c r="E16" i="11"/>
  <c r="I16" i="11" s="1"/>
  <c r="N41" i="13" s="1"/>
  <c r="B42" i="11"/>
  <c r="E41" i="11"/>
  <c r="I41" i="11" s="1"/>
  <c r="O47" i="13" s="1"/>
  <c r="B65" i="10"/>
  <c r="E64" i="10"/>
  <c r="I64" i="10" s="1"/>
  <c r="J71" i="13" s="1"/>
  <c r="V71" i="13" s="1"/>
  <c r="B41" i="10"/>
  <c r="E40" i="10"/>
  <c r="I40" i="10" s="1"/>
  <c r="I69" i="13" s="1"/>
  <c r="V69" i="13" s="1"/>
  <c r="B17" i="10"/>
  <c r="E17" i="10" s="1"/>
  <c r="I16" i="10"/>
  <c r="H31" i="13" s="1"/>
  <c r="V31" i="13" s="1"/>
  <c r="B16" i="7"/>
  <c r="E15" i="7"/>
  <c r="I15" i="7" s="1"/>
  <c r="G4" i="13" s="1"/>
  <c r="V4" i="13" s="1"/>
  <c r="D6" i="18" s="1"/>
  <c r="H6" i="18" s="1"/>
  <c r="B17" i="6"/>
  <c r="E16" i="6"/>
  <c r="I16" i="6" s="1"/>
  <c r="E9" i="13" s="1"/>
  <c r="B41" i="6"/>
  <c r="E40" i="6"/>
  <c r="I40" i="6" s="1"/>
  <c r="F22" i="13" s="1"/>
  <c r="V22" i="13" s="1"/>
  <c r="E41" i="3"/>
  <c r="I41" i="3" s="1"/>
  <c r="D20" i="13" s="1"/>
  <c r="B42" i="3"/>
  <c r="V9" i="13" l="1"/>
  <c r="D11" i="18" s="1"/>
  <c r="H11" i="18" s="1"/>
  <c r="B17" i="12"/>
  <c r="E16" i="12"/>
  <c r="I16" i="12" s="1"/>
  <c r="K30" i="13" s="1"/>
  <c r="V30" i="13" s="1"/>
  <c r="B19" i="17"/>
  <c r="E18" i="17"/>
  <c r="I18" i="17" s="1"/>
  <c r="T65" i="13" s="1"/>
  <c r="V65" i="13" s="1"/>
  <c r="E42" i="17"/>
  <c r="I42" i="17" s="1"/>
  <c r="U43" i="13" s="1"/>
  <c r="B43" i="17"/>
  <c r="E42" i="16"/>
  <c r="I42" i="16" s="1"/>
  <c r="S38" i="13" s="1"/>
  <c r="B43" i="16"/>
  <c r="B19" i="16"/>
  <c r="E18" i="16"/>
  <c r="I18" i="16" s="1"/>
  <c r="R43" i="13" s="1"/>
  <c r="V43" i="13" s="1"/>
  <c r="E18" i="14"/>
  <c r="I18" i="14" s="1"/>
  <c r="P14" i="13" s="1"/>
  <c r="B19" i="14"/>
  <c r="B42" i="14"/>
  <c r="E41" i="14"/>
  <c r="I41" i="14" s="1"/>
  <c r="Q38" i="13" s="1"/>
  <c r="E41" i="12"/>
  <c r="I41" i="12" s="1"/>
  <c r="L27" i="13" s="1"/>
  <c r="B42" i="12"/>
  <c r="B66" i="12"/>
  <c r="E65" i="12"/>
  <c r="I65" i="12" s="1"/>
  <c r="M72" i="13" s="1"/>
  <c r="V72" i="13" s="1"/>
  <c r="E42" i="11"/>
  <c r="I42" i="11" s="1"/>
  <c r="O48" i="13" s="1"/>
  <c r="B43" i="11"/>
  <c r="E17" i="11"/>
  <c r="I17" i="11" s="1"/>
  <c r="N63" i="13" s="1"/>
  <c r="V63" i="13" s="1"/>
  <c r="B18" i="11"/>
  <c r="E65" i="10"/>
  <c r="I65" i="10" s="1"/>
  <c r="J20" i="13" s="1"/>
  <c r="B66" i="10"/>
  <c r="I17" i="10"/>
  <c r="H62" i="13" s="1"/>
  <c r="V62" i="13" s="1"/>
  <c r="B18" i="10"/>
  <c r="E18" i="10" s="1"/>
  <c r="E41" i="10"/>
  <c r="I41" i="10" s="1"/>
  <c r="I79" i="13" s="1"/>
  <c r="V79" i="13" s="1"/>
  <c r="B42" i="10"/>
  <c r="B17" i="7"/>
  <c r="E16" i="7"/>
  <c r="I16" i="7" s="1"/>
  <c r="G26" i="13" s="1"/>
  <c r="V26" i="13" s="1"/>
  <c r="E41" i="6"/>
  <c r="I41" i="6" s="1"/>
  <c r="F17" i="13" s="1"/>
  <c r="V17" i="13" s="1"/>
  <c r="B42" i="6"/>
  <c r="E17" i="6"/>
  <c r="I17" i="6" s="1"/>
  <c r="E14" i="13" s="1"/>
  <c r="B18" i="6"/>
  <c r="B43" i="3"/>
  <c r="E42" i="3"/>
  <c r="I42" i="3" s="1"/>
  <c r="D50" i="13" s="1"/>
  <c r="V38" i="13" l="1"/>
  <c r="V14" i="13"/>
  <c r="E17" i="12"/>
  <c r="I17" i="12" s="1"/>
  <c r="K20" i="13" s="1"/>
  <c r="V20" i="13" s="1"/>
  <c r="B18" i="12"/>
  <c r="B44" i="17"/>
  <c r="E44" i="17" s="1"/>
  <c r="I44" i="17" s="1"/>
  <c r="U90" i="13" s="1"/>
  <c r="V90" i="13" s="1"/>
  <c r="E43" i="17"/>
  <c r="I43" i="17" s="1"/>
  <c r="U88" i="13" s="1"/>
  <c r="V88" i="13" s="1"/>
  <c r="E19" i="17"/>
  <c r="I19" i="17" s="1"/>
  <c r="T74" i="13" s="1"/>
  <c r="V74" i="13" s="1"/>
  <c r="B20" i="17"/>
  <c r="E20" i="17" s="1"/>
  <c r="I20" i="17" s="1"/>
  <c r="T81" i="13" s="1"/>
  <c r="V81" i="13" s="1"/>
  <c r="E19" i="16"/>
  <c r="I19" i="16" s="1"/>
  <c r="R73" i="13" s="1"/>
  <c r="V73" i="13" s="1"/>
  <c r="B20" i="16"/>
  <c r="E20" i="16" s="1"/>
  <c r="I20" i="16" s="1"/>
  <c r="R82" i="13" s="1"/>
  <c r="V82" i="13" s="1"/>
  <c r="B44" i="16"/>
  <c r="E44" i="16" s="1"/>
  <c r="I44" i="16" s="1"/>
  <c r="S27" i="13" s="1"/>
  <c r="V27" i="13" s="1"/>
  <c r="E43" i="16"/>
  <c r="I43" i="16" s="1"/>
  <c r="S40" i="13" s="1"/>
  <c r="V40" i="13" s="1"/>
  <c r="E42" i="14"/>
  <c r="I42" i="14" s="1"/>
  <c r="Q37" i="13" s="1"/>
  <c r="V37" i="13" s="1"/>
  <c r="B43" i="14"/>
  <c r="E19" i="14"/>
  <c r="I19" i="14" s="1"/>
  <c r="P66" i="13" s="1"/>
  <c r="V66" i="13" s="1"/>
  <c r="B20" i="14"/>
  <c r="E20" i="14" s="1"/>
  <c r="I20" i="14" s="1"/>
  <c r="P34" i="13" s="1"/>
  <c r="V34" i="13" s="1"/>
  <c r="B67" i="12"/>
  <c r="E67" i="12" s="1"/>
  <c r="I67" i="12" s="1"/>
  <c r="M47" i="13" s="1"/>
  <c r="V47" i="13" s="1"/>
  <c r="E66" i="12"/>
  <c r="I66" i="12" s="1"/>
  <c r="M80" i="13" s="1"/>
  <c r="V80" i="13" s="1"/>
  <c r="B43" i="12"/>
  <c r="E42" i="12"/>
  <c r="I42" i="12" s="1"/>
  <c r="L68" i="13" s="1"/>
  <c r="V68" i="13" s="1"/>
  <c r="B19" i="11"/>
  <c r="E18" i="11"/>
  <c r="I18" i="11" s="1"/>
  <c r="N28" i="13" s="1"/>
  <c r="B44" i="11"/>
  <c r="E44" i="11" s="1"/>
  <c r="I44" i="11" s="1"/>
  <c r="O89" i="13" s="1"/>
  <c r="V89" i="13" s="1"/>
  <c r="E43" i="11"/>
  <c r="I43" i="11" s="1"/>
  <c r="O85" i="13" s="1"/>
  <c r="V85" i="13" s="1"/>
  <c r="B67" i="10"/>
  <c r="E67" i="10" s="1"/>
  <c r="I67" i="10" s="1"/>
  <c r="J50" i="13" s="1"/>
  <c r="V50" i="13" s="1"/>
  <c r="E66" i="10"/>
  <c r="I66" i="10" s="1"/>
  <c r="J87" i="13" s="1"/>
  <c r="V87" i="13" s="1"/>
  <c r="B19" i="10"/>
  <c r="E19" i="10" s="1"/>
  <c r="I18" i="10"/>
  <c r="H28" i="13" s="1"/>
  <c r="B43" i="10"/>
  <c r="E43" i="10" s="1"/>
  <c r="I43" i="10" s="1"/>
  <c r="I36" i="13" s="1"/>
  <c r="E42" i="10"/>
  <c r="I42" i="10" s="1"/>
  <c r="I86" i="13" s="1"/>
  <c r="V86" i="13" s="1"/>
  <c r="E17" i="7"/>
  <c r="I17" i="7" s="1"/>
  <c r="G6" i="13" s="1"/>
  <c r="V6" i="13" s="1"/>
  <c r="D8" i="18" s="1"/>
  <c r="H8" i="18" s="1"/>
  <c r="B18" i="7"/>
  <c r="B19" i="6"/>
  <c r="E18" i="6"/>
  <c r="I18" i="6" s="1"/>
  <c r="E58" i="13" s="1"/>
  <c r="V58" i="13" s="1"/>
  <c r="B43" i="6"/>
  <c r="E43" i="6" s="1"/>
  <c r="I43" i="6" s="1"/>
  <c r="F83" i="13" s="1"/>
  <c r="V83" i="13" s="1"/>
  <c r="E42" i="6"/>
  <c r="I42" i="6" s="1"/>
  <c r="F36" i="13" s="1"/>
  <c r="B44" i="3"/>
  <c r="E44" i="3" s="1"/>
  <c r="I44" i="3" s="1"/>
  <c r="D48" i="13" s="1"/>
  <c r="V48" i="13" s="1"/>
  <c r="E43" i="3"/>
  <c r="I43" i="3" s="1"/>
  <c r="D36" i="13" s="1"/>
  <c r="V28" i="13" l="1"/>
  <c r="E18" i="12"/>
  <c r="I18" i="12" s="1"/>
  <c r="K44" i="13" s="1"/>
  <c r="B19" i="12"/>
  <c r="V36" i="13"/>
  <c r="B44" i="14"/>
  <c r="E44" i="14" s="1"/>
  <c r="I44" i="14" s="1"/>
  <c r="Q84" i="13" s="1"/>
  <c r="V84" i="13" s="1"/>
  <c r="E43" i="14"/>
  <c r="I43" i="14" s="1"/>
  <c r="Q75" i="13" s="1"/>
  <c r="V75" i="13" s="1"/>
  <c r="E43" i="12"/>
  <c r="I43" i="12" s="1"/>
  <c r="L78" i="13" s="1"/>
  <c r="V78" i="13" s="1"/>
  <c r="B44" i="12"/>
  <c r="E44" i="12" s="1"/>
  <c r="I44" i="12" s="1"/>
  <c r="L46" i="13" s="1"/>
  <c r="V46" i="13" s="1"/>
  <c r="E19" i="11"/>
  <c r="I19" i="11" s="1"/>
  <c r="N42" i="13" s="1"/>
  <c r="V42" i="13" s="1"/>
  <c r="B20" i="11"/>
  <c r="E20" i="11" s="1"/>
  <c r="I20" i="11" s="1"/>
  <c r="N44" i="13" s="1"/>
  <c r="I19" i="10"/>
  <c r="H76" i="13" s="1"/>
  <c r="V76" i="13" s="1"/>
  <c r="B20" i="10"/>
  <c r="B19" i="7"/>
  <c r="E18" i="7"/>
  <c r="I18" i="7" s="1"/>
  <c r="G5" i="13" s="1"/>
  <c r="V5" i="13" s="1"/>
  <c r="D7" i="18" s="1"/>
  <c r="H7" i="18" s="1"/>
  <c r="E19" i="6"/>
  <c r="I19" i="6" s="1"/>
  <c r="E33" i="13" s="1"/>
  <c r="V33" i="13" s="1"/>
  <c r="B20" i="6"/>
  <c r="E20" i="6" s="1"/>
  <c r="I20" i="6" s="1"/>
  <c r="E70" i="13" s="1"/>
  <c r="V70" i="13" s="1"/>
  <c r="V44" i="13" l="1"/>
  <c r="E19" i="12"/>
  <c r="I19" i="12" s="1"/>
  <c r="K67" i="13" s="1"/>
  <c r="V67" i="13" s="1"/>
  <c r="B20" i="12"/>
  <c r="E20" i="12" s="1"/>
  <c r="I20" i="12" s="1"/>
  <c r="K77" i="13" s="1"/>
  <c r="V77" i="13" s="1"/>
  <c r="E20" i="10"/>
  <c r="I20" i="10" s="1"/>
  <c r="H41" i="13" s="1"/>
  <c r="V41" i="13" s="1"/>
  <c r="B20" i="7"/>
  <c r="E20" i="7" s="1"/>
  <c r="I20" i="7" s="1"/>
  <c r="G15" i="13" s="1"/>
  <c r="V15" i="13" s="1"/>
  <c r="E19" i="7"/>
  <c r="I19" i="7" s="1"/>
  <c r="G18" i="13" s="1"/>
  <c r="V18" i="13" s="1"/>
</calcChain>
</file>

<file path=xl/sharedStrings.xml><?xml version="1.0" encoding="utf-8"?>
<sst xmlns="http://schemas.openxmlformats.org/spreadsheetml/2006/main" count="865" uniqueCount="151">
  <si>
    <t>Полумаратон</t>
  </si>
  <si>
    <t>Маратон</t>
  </si>
  <si>
    <t>10km</t>
  </si>
  <si>
    <t>5km</t>
  </si>
  <si>
    <t>Секунди</t>
  </si>
  <si>
    <t>Машки</t>
  </si>
  <si>
    <t>Дарио Ивановски</t>
  </si>
  <si>
    <t>Леонид Вандевски</t>
  </si>
  <si>
    <t>Жан Тосев</t>
  </si>
  <si>
    <t>Григоријан Никовски</t>
  </si>
  <si>
    <t>Сашо Богојевски</t>
  </si>
  <si>
    <t>Атанас Анчевски</t>
  </si>
  <si>
    <t>Илија Ќироски</t>
  </si>
  <si>
    <t>Миле Бачески</t>
  </si>
  <si>
    <t>Миле Иванов</t>
  </si>
  <si>
    <t>Димитар Петровски</t>
  </si>
  <si>
    <t>Време</t>
  </si>
  <si>
    <t>Поени Перформанс</t>
  </si>
  <si>
    <t>Вкупно Поени</t>
  </si>
  <si>
    <t>Одбери Дистанца:</t>
  </si>
  <si>
    <t>Муџахид Мислими</t>
  </si>
  <si>
    <t>Иван Пешовски</t>
  </si>
  <si>
    <t>Александар Арсов</t>
  </si>
  <si>
    <t>Милош Ранчиќ</t>
  </si>
  <si>
    <t>Мартин Трајановски</t>
  </si>
  <si>
    <t>Димитар Илиев</t>
  </si>
  <si>
    <t>Никола Илиевски</t>
  </si>
  <si>
    <t>Никола Алексов</t>
  </si>
  <si>
    <t>Стојан Јовчевски</t>
  </si>
  <si>
    <t>Несертифицирана</t>
  </si>
  <si>
    <t>Квалитет на патека</t>
  </si>
  <si>
    <t>Пондер за квалитет на патека</t>
  </si>
  <si>
    <t>Главна Трка</t>
  </si>
  <si>
    <t>Рекреативна трка</t>
  </si>
  <si>
    <t>Име и Презиме</t>
  </si>
  <si>
    <t>Пондер за приоритет на трка</t>
  </si>
  <si>
    <t>Приоритет на трка</t>
  </si>
  <si>
    <t>Трка број 2</t>
  </si>
  <si>
    <t>Гилман Јунузи</t>
  </si>
  <si>
    <t>Бојан Чаприќ</t>
  </si>
  <si>
    <t>Коста Петроски</t>
  </si>
  <si>
    <t>Роберто Димитриевски</t>
  </si>
  <si>
    <t>Миомир Алексовски</t>
  </si>
  <si>
    <t>Ибраим Мамудов</t>
  </si>
  <si>
    <t>Влатко Семенаков</t>
  </si>
  <si>
    <t>Столе Ангеловски</t>
  </si>
  <si>
    <t>Андреј Арсов</t>
  </si>
  <si>
    <t>Алберт Абази</t>
  </si>
  <si>
    <t>Ријат Шеипи</t>
  </si>
  <si>
    <t>Ставре Јада</t>
  </si>
  <si>
    <t>Даниел Самаров</t>
  </si>
  <si>
    <t>Андреј Ставрев</t>
  </si>
  <si>
    <t>Гевгелија 10км</t>
  </si>
  <si>
    <t>Гевгелија 5км</t>
  </si>
  <si>
    <t>Супериор 10км</t>
  </si>
  <si>
    <t>Супериор 5км</t>
  </si>
  <si>
    <t>Халк Еко</t>
  </si>
  <si>
    <t>Вкупно</t>
  </si>
  <si>
    <t>Дамјан Малиновски</t>
  </si>
  <si>
    <t>Марко Вељановски</t>
  </si>
  <si>
    <t>Методиј Богоевски</t>
  </si>
  <si>
    <t>Сашко Петков</t>
  </si>
  <si>
    <t>Петар Бојков</t>
  </si>
  <si>
    <t>Иван Андонов</t>
  </si>
  <si>
    <t>Влатко Гроздановски</t>
  </si>
  <si>
    <t>Горан Попов</t>
  </si>
  <si>
    <t>Александар Петров</t>
  </si>
  <si>
    <t>Зоран Иванов</t>
  </si>
  <si>
    <t>Мики Попоски</t>
  </si>
  <si>
    <t>Лаки Толовски</t>
  </si>
  <si>
    <t>Мики Петровски</t>
  </si>
  <si>
    <t>Александар Милошевски</t>
  </si>
  <si>
    <t>Томе Наков</t>
  </si>
  <si>
    <t>Трка број 3</t>
  </si>
  <si>
    <t>Димитар Јованоски</t>
  </si>
  <si>
    <t>Лирим Јусуфи</t>
  </si>
  <si>
    <t>Никола Кутаноски</t>
  </si>
  <si>
    <t>Павел Димитриовски</t>
  </si>
  <si>
    <t>Кавадарци 21</t>
  </si>
  <si>
    <t>Кавадарци 10</t>
  </si>
  <si>
    <t>Кавадарци 5</t>
  </si>
  <si>
    <t>Ранг</t>
  </si>
  <si>
    <t>Освоено место на Трка</t>
  </si>
  <si>
    <t>Поени:</t>
  </si>
  <si>
    <t>Сертифицирана (AIMS)</t>
  </si>
  <si>
    <t>Сертифицирана (АФМ)</t>
  </si>
  <si>
    <t>15km</t>
  </si>
  <si>
    <t>Сертификат:</t>
  </si>
  <si>
    <t>Коефициент/пондер</t>
  </si>
  <si>
    <t>Тип на трка/Приоритет</t>
  </si>
  <si>
    <t>Дистанца: Национални рекорди</t>
  </si>
  <si>
    <t>Пондер</t>
  </si>
  <si>
    <t>Поени Ранг</t>
  </si>
  <si>
    <t>Кокан Ајановски</t>
  </si>
  <si>
    <t>Јовица Ристовски</t>
  </si>
  <si>
    <t>Владимир Неданоски</t>
  </si>
  <si>
    <t>Томислав Ацевски</t>
  </si>
  <si>
    <t>Кирил Рипилоски</t>
  </si>
  <si>
    <t>Димитар Колоски</t>
  </si>
  <si>
    <t>Валентин Ангелевски</t>
  </si>
  <si>
    <t>Филип Филиповски</t>
  </si>
  <si>
    <t>Дамјан Спасевски</t>
  </si>
  <si>
    <t>Марко Вељаноски</t>
  </si>
  <si>
    <t>Игор Стојановски</t>
  </si>
  <si>
    <t>Кристијан Наумовски</t>
  </si>
  <si>
    <t>Ален Рустемовски</t>
  </si>
  <si>
    <t>Мартин Кузманов</t>
  </si>
  <si>
    <t>Адријан Рустемовски</t>
  </si>
  <si>
    <t>Зоран Саздов</t>
  </si>
  <si>
    <t>Битола 21км</t>
  </si>
  <si>
    <t>Битола 10км</t>
  </si>
  <si>
    <t>Битола 5км</t>
  </si>
  <si>
    <t>Христифор Пејовски</t>
  </si>
  <si>
    <t>Петар Даев</t>
  </si>
  <si>
    <t>Никола Николов</t>
  </si>
  <si>
    <t>Велес 10км</t>
  </si>
  <si>
    <t>Велес 5км</t>
  </si>
  <si>
    <t>Перформанс на атлетичар</t>
  </si>
  <si>
    <t>Диме Доневски</t>
  </si>
  <si>
    <t>Кристиан Стојани</t>
  </si>
  <si>
    <t>Петре Завировски</t>
  </si>
  <si>
    <t>Јадранко Николиќ</t>
  </si>
  <si>
    <t>Адриан Велески</t>
  </si>
  <si>
    <t>Арбен Бајрами</t>
  </si>
  <si>
    <t>Игор Јакимовски</t>
  </si>
  <si>
    <t>Борис Настевски</t>
  </si>
  <si>
    <t>Егзон Арифи</t>
  </si>
  <si>
    <t>Едон Арифи</t>
  </si>
  <si>
    <t>Прилеп 10км</t>
  </si>
  <si>
    <t>Прилеп 5км</t>
  </si>
  <si>
    <t>KRUN 10km</t>
  </si>
  <si>
    <t>KRUN 5km</t>
  </si>
  <si>
    <t>Зоран Миновски</t>
  </si>
  <si>
    <t>Тони Јаневски</t>
  </si>
  <si>
    <t>Бојан Трајковски</t>
  </si>
  <si>
    <t>Никола Спиркоски</t>
  </si>
  <si>
    <t>Мартин Дамески</t>
  </si>
  <si>
    <t>Тони Цветкоски</t>
  </si>
  <si>
    <t>Ohrid 21km</t>
  </si>
  <si>
    <t>Ohrid 5km</t>
  </si>
  <si>
    <t>Топ 10 Атлетичари за Сезона 2024</t>
  </si>
  <si>
    <t>Предлог Критериуми за добување на поени на секоја трка</t>
  </si>
  <si>
    <t>Главна трка</t>
  </si>
  <si>
    <t>Структура на поени</t>
  </si>
  <si>
    <t>Трки во топ 10</t>
  </si>
  <si>
    <t>Просек</t>
  </si>
  <si>
    <t>Просечен перформанс на трки</t>
  </si>
  <si>
    <t>Број на трки во топ 10</t>
  </si>
  <si>
    <t>Просечен Перформанс</t>
  </si>
  <si>
    <t>Поени од Перформанс</t>
  </si>
  <si>
    <t>Поени од освоено место на трка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</si>
</sst>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4"/>
      <color theme="0"/>
      <name val="Calibri"/>
      <family val="2"/>
      <scheme val="minor"/>
    </font>
    <font>
      <sz val="8"/>
      <name val="Calibri"/>
      <family val="2"/>
      <scheme val="minor"/>
    </font>
    <font>
      <b/>
      <sz val="9"/>
      <color theme="1"/>
      <name val="Calibri"/>
      <family val="2"/>
      <scheme val="minor"/>
    </font>
    <font>
      <b/>
      <sz val="18"/>
      <color theme="1"/>
      <name val="Calibri"/>
      <family val="2"/>
      <scheme val="minor"/>
    </font>
    <font>
      <sz val="18"/>
      <color theme="1"/>
      <name val="Calibri"/>
      <family val="2"/>
      <scheme val="minor"/>
    </font>
    <font>
      <sz val="11"/>
      <color theme="4"/>
      <name val="Calibri"/>
      <family val="2"/>
      <scheme val="minor"/>
    </font>
    <font>
      <b/>
      <sz val="22"/>
      <color theme="4"/>
      <name val="Calibri"/>
      <family val="2"/>
      <scheme val="minor"/>
    </font>
    <font>
      <sz val="22"/>
      <color theme="1"/>
      <name val="Calibri"/>
      <family val="2"/>
      <scheme val="minor"/>
    </font>
    <font>
      <sz val="22"/>
      <name val="Calibri"/>
      <family val="2"/>
      <scheme val="minor"/>
    </font>
    <font>
      <sz val="11"/>
      <color rgb="FF000000"/>
      <name val="Calibri"/>
      <family val="2"/>
    </font>
    <font>
      <sz val="9"/>
      <color theme="1"/>
      <name val="Calibri"/>
      <family val="2"/>
      <scheme val="minor"/>
    </font>
    <font>
      <b/>
      <sz val="11"/>
      <color rgb="FF000000"/>
      <name val="Calibri"/>
      <family val="2"/>
    </font>
  </fonts>
  <fills count="11">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5"/>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21" fontId="0" fillId="0" borderId="0" xfId="0" applyNumberFormat="1"/>
    <xf numFmtId="2" fontId="0" fillId="0" borderId="0" xfId="0" applyNumberFormat="1"/>
    <xf numFmtId="164" fontId="0" fillId="0" borderId="0" xfId="1" applyNumberFormat="1" applyFont="1"/>
    <xf numFmtId="9" fontId="0" fillId="0" borderId="0" xfId="0" applyNumberFormat="1"/>
    <xf numFmtId="9" fontId="0" fillId="0" borderId="0" xfId="2" applyFont="1"/>
    <xf numFmtId="0" fontId="2" fillId="2" borderId="0" xfId="0" applyFont="1" applyFill="1"/>
    <xf numFmtId="0" fontId="2" fillId="3" borderId="0" xfId="0" applyFont="1" applyFill="1"/>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2" fillId="4" borderId="0" xfId="0" applyFont="1" applyFill="1"/>
    <xf numFmtId="43" fontId="0" fillId="0" borderId="0" xfId="1" applyFont="1" applyFill="1"/>
    <xf numFmtId="0" fontId="5" fillId="0" borderId="0" xfId="0" applyFont="1"/>
    <xf numFmtId="21" fontId="0" fillId="0" borderId="0" xfId="0" applyNumberFormat="1" applyAlignment="1">
      <alignment horizontal="center"/>
    </xf>
    <xf numFmtId="164" fontId="0" fillId="0" borderId="0" xfId="1" applyNumberFormat="1" applyFont="1" applyAlignment="1">
      <alignment horizontal="center"/>
    </xf>
    <xf numFmtId="0" fontId="2" fillId="5" borderId="0" xfId="0" applyFont="1" applyFill="1"/>
    <xf numFmtId="0" fontId="2" fillId="5" borderId="0" xfId="0" applyFont="1" applyFill="1" applyAlignment="1">
      <alignment horizontal="center"/>
    </xf>
    <xf numFmtId="9" fontId="2" fillId="5" borderId="0" xfId="0" applyNumberFormat="1" applyFont="1" applyFill="1"/>
    <xf numFmtId="0" fontId="3" fillId="8" borderId="0" xfId="0" applyFont="1" applyFill="1"/>
    <xf numFmtId="0" fontId="7" fillId="5" borderId="0" xfId="0" applyFont="1" applyFill="1"/>
    <xf numFmtId="9" fontId="7" fillId="5" borderId="0" xfId="0" applyNumberFormat="1" applyFont="1" applyFill="1"/>
    <xf numFmtId="0" fontId="8" fillId="6" borderId="0" xfId="0" applyFont="1" applyFill="1"/>
    <xf numFmtId="0" fontId="8" fillId="6" borderId="0" xfId="0" applyFont="1" applyFill="1" applyAlignment="1">
      <alignment horizontal="center"/>
    </xf>
    <xf numFmtId="0" fontId="4" fillId="3" borderId="0" xfId="0" applyFont="1" applyFill="1"/>
    <xf numFmtId="0" fontId="4" fillId="7" borderId="0" xfId="0" applyFont="1" applyFill="1"/>
    <xf numFmtId="0" fontId="4" fillId="9" borderId="0" xfId="0" applyFont="1" applyFill="1"/>
    <xf numFmtId="0" fontId="2" fillId="5" borderId="0" xfId="0" applyFont="1" applyFill="1" applyAlignment="1">
      <alignment horizontal="center" vertical="center" wrapText="1"/>
    </xf>
    <xf numFmtId="20" fontId="0" fillId="0" borderId="0" xfId="0" applyNumberFormat="1"/>
    <xf numFmtId="164" fontId="0" fillId="0" borderId="0" xfId="1" applyNumberFormat="1" applyFont="1" applyFill="1" applyAlignment="1">
      <alignment horizontal="left"/>
    </xf>
    <xf numFmtId="164" fontId="6" fillId="5" borderId="0" xfId="1" applyNumberFormat="1" applyFont="1" applyFill="1" applyAlignment="1">
      <alignment horizontal="left"/>
    </xf>
    <xf numFmtId="164" fontId="0" fillId="8" borderId="0" xfId="1" applyNumberFormat="1" applyFont="1" applyFill="1" applyAlignment="1">
      <alignment horizontal="left"/>
    </xf>
    <xf numFmtId="164" fontId="0" fillId="0" borderId="0" xfId="1" applyNumberFormat="1" applyFont="1" applyAlignment="1">
      <alignment horizontal="left"/>
    </xf>
    <xf numFmtId="0" fontId="10" fillId="5" borderId="0" xfId="0" applyFont="1" applyFill="1"/>
    <xf numFmtId="0" fontId="2" fillId="8" borderId="1" xfId="0" applyFont="1" applyFill="1" applyBorder="1"/>
    <xf numFmtId="43" fontId="0" fillId="8" borderId="2" xfId="1" applyFont="1" applyFill="1" applyBorder="1"/>
    <xf numFmtId="43" fontId="2" fillId="8" borderId="3" xfId="1" applyFont="1" applyFill="1" applyBorder="1"/>
    <xf numFmtId="0" fontId="2" fillId="8" borderId="4" xfId="0" applyFont="1" applyFill="1" applyBorder="1"/>
    <xf numFmtId="43" fontId="0" fillId="8" borderId="0" xfId="1" applyFont="1" applyFill="1" applyBorder="1"/>
    <xf numFmtId="43" fontId="2" fillId="8" borderId="5" xfId="1" applyFont="1" applyFill="1" applyBorder="1"/>
    <xf numFmtId="43" fontId="0" fillId="8" borderId="0" xfId="1" applyFont="1" applyFill="1"/>
    <xf numFmtId="0" fontId="2" fillId="8" borderId="6" xfId="0" applyFont="1" applyFill="1" applyBorder="1"/>
    <xf numFmtId="43" fontId="0" fillId="8" borderId="7" xfId="1" applyFont="1" applyFill="1" applyBorder="1"/>
    <xf numFmtId="43" fontId="2" fillId="8" borderId="8" xfId="1" applyFont="1" applyFill="1" applyBorder="1"/>
    <xf numFmtId="0" fontId="2" fillId="8" borderId="0" xfId="0" applyFont="1" applyFill="1"/>
    <xf numFmtId="43" fontId="2" fillId="8" borderId="0" xfId="1" applyFont="1" applyFill="1"/>
    <xf numFmtId="43" fontId="2" fillId="8" borderId="0" xfId="1" applyFont="1" applyFill="1" applyBorder="1"/>
    <xf numFmtId="0" fontId="14" fillId="0" borderId="0" xfId="0" applyFont="1"/>
    <xf numFmtId="0" fontId="12" fillId="5" borderId="1" xfId="0" applyFont="1" applyFill="1" applyBorder="1" applyAlignment="1">
      <alignment horizontal="left"/>
    </xf>
    <xf numFmtId="0" fontId="12" fillId="5" borderId="2" xfId="0" applyFont="1" applyFill="1" applyBorder="1"/>
    <xf numFmtId="43" fontId="12" fillId="5" borderId="3" xfId="0" applyNumberFormat="1" applyFont="1" applyFill="1" applyBorder="1"/>
    <xf numFmtId="0" fontId="12" fillId="5" borderId="4" xfId="0" applyFont="1" applyFill="1" applyBorder="1" applyAlignment="1">
      <alignment horizontal="left"/>
    </xf>
    <xf numFmtId="0" fontId="12" fillId="5" borderId="0" xfId="0" applyFont="1" applyFill="1"/>
    <xf numFmtId="43" fontId="12" fillId="5" borderId="5" xfId="0" applyNumberFormat="1" applyFont="1" applyFill="1" applyBorder="1"/>
    <xf numFmtId="0" fontId="12" fillId="5" borderId="6" xfId="0" applyFont="1" applyFill="1" applyBorder="1" applyAlignment="1">
      <alignment horizontal="left"/>
    </xf>
    <xf numFmtId="0" fontId="12" fillId="5" borderId="7" xfId="0" applyFont="1" applyFill="1" applyBorder="1"/>
    <xf numFmtId="43" fontId="12" fillId="5" borderId="8" xfId="0" applyNumberFormat="1" applyFont="1" applyFill="1" applyBorder="1"/>
    <xf numFmtId="0" fontId="15" fillId="8" borderId="0" xfId="0" applyFont="1" applyFill="1"/>
    <xf numFmtId="0" fontId="0" fillId="8" borderId="0" xfId="0" applyFill="1"/>
    <xf numFmtId="0" fontId="13" fillId="8" borderId="0" xfId="0" applyFont="1" applyFill="1"/>
    <xf numFmtId="0" fontId="16" fillId="8" borderId="0" xfId="0" applyFont="1" applyFill="1"/>
    <xf numFmtId="43" fontId="12" fillId="5" borderId="0" xfId="0" applyNumberFormat="1" applyFont="1" applyFill="1"/>
    <xf numFmtId="0" fontId="12" fillId="5" borderId="4" xfId="0" applyFont="1" applyFill="1" applyBorder="1"/>
    <xf numFmtId="0" fontId="12" fillId="5" borderId="6" xfId="0" applyFont="1" applyFill="1" applyBorder="1"/>
    <xf numFmtId="43" fontId="12" fillId="5" borderId="7" xfId="0" applyNumberFormat="1" applyFont="1" applyFill="1" applyBorder="1"/>
    <xf numFmtId="0" fontId="12" fillId="5" borderId="1" xfId="0" applyFont="1" applyFill="1" applyBorder="1"/>
    <xf numFmtId="43" fontId="12" fillId="5" borderId="2" xfId="0" applyNumberFormat="1" applyFont="1" applyFill="1" applyBorder="1"/>
    <xf numFmtId="43" fontId="12" fillId="5" borderId="3" xfId="0" applyNumberFormat="1" applyFont="1" applyFill="1" applyBorder="1" applyAlignment="1">
      <alignment horizontal="center" vertical="center"/>
    </xf>
    <xf numFmtId="43" fontId="12" fillId="5" borderId="5" xfId="0" applyNumberFormat="1" applyFont="1" applyFill="1" applyBorder="1" applyAlignment="1">
      <alignment horizontal="center" vertical="center"/>
    </xf>
    <xf numFmtId="43" fontId="12" fillId="5" borderId="8" xfId="0" applyNumberFormat="1" applyFont="1" applyFill="1" applyBorder="1" applyAlignment="1">
      <alignment horizontal="center" vertical="center"/>
    </xf>
    <xf numFmtId="43" fontId="17" fillId="0" borderId="0" xfId="1" applyFont="1" applyFill="1"/>
    <xf numFmtId="0" fontId="11" fillId="10" borderId="1" xfId="0" applyFont="1" applyFill="1" applyBorder="1" applyAlignment="1">
      <alignment vertical="center"/>
    </xf>
    <xf numFmtId="0" fontId="11" fillId="10" borderId="2" xfId="0" applyFont="1" applyFill="1" applyBorder="1" applyAlignment="1">
      <alignment vertical="center"/>
    </xf>
    <xf numFmtId="0" fontId="11" fillId="10" borderId="3" xfId="0" applyFont="1" applyFill="1" applyBorder="1" applyAlignment="1">
      <alignment horizontal="right" vertical="center"/>
    </xf>
    <xf numFmtId="0" fontId="11" fillId="10" borderId="2" xfId="0" applyFont="1" applyFill="1" applyBorder="1" applyAlignment="1">
      <alignment horizontal="center" vertical="center" wrapText="1"/>
    </xf>
    <xf numFmtId="0" fontId="11" fillId="10" borderId="3" xfId="0" applyFont="1" applyFill="1" applyBorder="1" applyAlignment="1">
      <alignment horizontal="center" vertical="center" wrapText="1"/>
    </xf>
    <xf numFmtId="9" fontId="12" fillId="5" borderId="3" xfId="2" applyFont="1" applyFill="1" applyBorder="1"/>
    <xf numFmtId="9" fontId="12" fillId="5" borderId="5" xfId="2" applyFont="1" applyFill="1" applyBorder="1"/>
    <xf numFmtId="9" fontId="12" fillId="5" borderId="8" xfId="2" applyFont="1" applyFill="1" applyBorder="1"/>
    <xf numFmtId="43" fontId="17" fillId="0" borderId="0" xfId="1" applyFont="1" applyFill="1" applyBorder="1"/>
    <xf numFmtId="0" fontId="18" fillId="5" borderId="0" xfId="0" applyFont="1" applyFill="1"/>
    <xf numFmtId="43" fontId="1" fillId="8" borderId="0" xfId="1" applyFont="1" applyFill="1" applyBorder="1"/>
    <xf numFmtId="43" fontId="1" fillId="8" borderId="0" xfId="1" applyFont="1" applyFill="1"/>
    <xf numFmtId="43" fontId="19" fillId="0" borderId="0" xfId="1" applyFont="1" applyFill="1"/>
    <xf numFmtId="0" fontId="11" fillId="10" borderId="3" xfId="0" applyFont="1" applyFill="1" applyBorder="1" applyAlignment="1">
      <alignment horizontal="right" vertical="center" wrapText="1"/>
    </xf>
  </cellXfs>
  <cellStyles count="3">
    <cellStyle name="Comma" xfId="1" builtinId="3"/>
    <cellStyle name="Normal" xfId="0" builtinId="0"/>
    <cellStyle name="Percent" xfId="2" builtinId="5"/>
  </cellStyles>
  <dxfs count="77">
    <dxf>
      <font>
        <b/>
        <i val="0"/>
        <strike val="0"/>
        <condense val="0"/>
        <extend val="0"/>
        <outline val="0"/>
        <shadow val="0"/>
        <u val="none"/>
        <vertAlign val="baseline"/>
        <sz val="11"/>
        <color rgb="FF000000"/>
        <name val="Calibri"/>
        <family val="2"/>
        <scheme val="none"/>
      </font>
      <numFmt numFmtId="35" formatCode="_(* #,##0.00_);_(* \(#,##0.00\);_(* &quot;-&quot;??_);_(@_)"/>
      <fill>
        <patternFill patternType="none">
          <fgColor rgb="FF000000"/>
          <bgColor rgb="FFFFFFFF"/>
        </patternFill>
      </fill>
    </dxf>
    <dxf>
      <font>
        <b val="0"/>
        <i val="0"/>
        <strike val="0"/>
        <condense val="0"/>
        <extend val="0"/>
        <outline val="0"/>
        <shadow val="0"/>
        <u val="none"/>
        <vertAlign val="baseline"/>
        <sz val="11"/>
        <color rgb="FF000000"/>
        <name val="Calibri"/>
        <family val="2"/>
        <scheme val="none"/>
      </font>
      <numFmt numFmtId="35" formatCode="_(* #,##0.00_);_(* \(#,##0.00\);_(* &quot;-&quot;??_);_(@_)"/>
      <fill>
        <patternFill patternType="none">
          <fgColor rgb="FF000000"/>
          <bgColor rgb="FFFFFFFF"/>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font>
      <fill>
        <patternFill patternType="none">
          <fgColor indexed="64"/>
          <bgColor theme="0"/>
        </patternFill>
      </fill>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dxf>
    <dxf>
      <font>
        <b/>
        <strike val="0"/>
        <outline val="0"/>
        <shadow val="0"/>
        <u val="none"/>
        <vertAlign val="baseline"/>
        <sz val="9"/>
        <color theme="1"/>
        <name val="Calibri"/>
        <family val="2"/>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font>
      <fill>
        <patternFill patternType="none">
          <fgColor indexed="64"/>
          <bgColor theme="0"/>
        </patternFill>
      </fill>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dxf>
    <dxf>
      <font>
        <b/>
        <strike val="0"/>
        <outline val="0"/>
        <shadow val="0"/>
        <u val="none"/>
        <vertAlign val="baseline"/>
        <sz val="9"/>
        <color theme="1"/>
        <name val="Calibri"/>
        <family val="2"/>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theme="0"/>
        </patternFill>
      </fill>
    </dxf>
    <dxf>
      <font>
        <b val="0"/>
        <i val="0"/>
        <strike val="0"/>
        <condense val="0"/>
        <extend val="0"/>
        <outline val="0"/>
        <shadow val="0"/>
        <u val="none"/>
        <vertAlign val="baseline"/>
        <sz val="11"/>
        <color theme="1"/>
        <name val="Calibri"/>
        <family val="2"/>
        <scheme val="minor"/>
      </font>
      <fill>
        <patternFill patternType="none">
          <fgColor indexed="64"/>
          <bgColor theme="0"/>
        </patternFill>
      </fill>
    </dxf>
    <dxf>
      <font>
        <b val="0"/>
        <i val="0"/>
        <strike val="0"/>
        <condense val="0"/>
        <extend val="0"/>
        <outline val="0"/>
        <shadow val="0"/>
        <u val="none"/>
        <vertAlign val="baseline"/>
        <sz val="11"/>
        <color theme="1"/>
        <name val="Calibri"/>
        <family val="2"/>
        <scheme val="minor"/>
      </font>
      <fill>
        <patternFill patternType="none">
          <fgColor indexed="64"/>
          <bgColor theme="0"/>
        </patternFill>
      </fill>
    </dxf>
    <dxf>
      <font>
        <b val="0"/>
        <i val="0"/>
        <strike val="0"/>
        <condense val="0"/>
        <extend val="0"/>
        <outline val="0"/>
        <shadow val="0"/>
        <u val="none"/>
        <vertAlign val="baseline"/>
        <sz val="11"/>
        <color theme="1"/>
        <name val="Calibri"/>
        <family val="2"/>
        <scheme val="minor"/>
      </font>
      <fill>
        <patternFill patternType="none">
          <fgColor indexed="64"/>
          <bgColor theme="0"/>
        </patternFill>
      </fill>
    </dxf>
    <dxf>
      <font>
        <b val="0"/>
        <i val="0"/>
        <strike val="0"/>
        <condense val="0"/>
        <extend val="0"/>
        <outline val="0"/>
        <shadow val="0"/>
        <u val="none"/>
        <vertAlign val="baseline"/>
        <sz val="11"/>
        <color theme="1"/>
        <name val="Calibri"/>
        <family val="2"/>
        <scheme val="minor"/>
      </font>
      <fill>
        <patternFill patternType="none">
          <fgColor indexed="64"/>
          <bgColor theme="0"/>
        </patternFill>
      </fill>
    </dxf>
    <dxf>
      <font>
        <b val="0"/>
        <i val="0"/>
        <strike val="0"/>
        <condense val="0"/>
        <extend val="0"/>
        <outline val="0"/>
        <shadow val="0"/>
        <u val="none"/>
        <vertAlign val="baseline"/>
        <sz val="11"/>
        <color theme="1"/>
        <name val="Calibri"/>
        <family val="2"/>
        <scheme val="minor"/>
      </font>
      <fill>
        <patternFill patternType="none">
          <fgColor indexed="64"/>
          <bgColor theme="0"/>
        </patternFill>
      </fill>
    </dxf>
    <dxf>
      <font>
        <b/>
      </font>
      <fill>
        <patternFill patternType="none">
          <fgColor indexed="64"/>
          <bgColor theme="0"/>
        </patternFill>
      </fill>
    </dxf>
    <dxf>
      <font>
        <b val="0"/>
        <i val="0"/>
        <strike val="0"/>
        <condense val="0"/>
        <extend val="0"/>
        <outline val="0"/>
        <shadow val="0"/>
        <u val="none"/>
        <vertAlign val="baseline"/>
        <sz val="11"/>
        <color rgb="FF000000"/>
        <name val="Calibri"/>
        <family val="2"/>
        <scheme val="none"/>
      </font>
      <fill>
        <patternFill patternType="none">
          <fgColor indexed="64"/>
          <bgColor theme="0"/>
        </patternFill>
      </fill>
    </dxf>
    <dxf>
      <font>
        <b/>
        <strike val="0"/>
        <outline val="0"/>
        <shadow val="0"/>
        <u val="none"/>
        <vertAlign val="baseline"/>
        <sz val="9"/>
        <color theme="1"/>
        <name val="Calibri"/>
        <family val="2"/>
        <scheme val="minor"/>
      </font>
      <fill>
        <patternFill patternType="solid">
          <fgColor indexed="64"/>
          <bgColor theme="0" tint="-4.9989318521683403E-2"/>
        </patternFill>
      </fill>
    </dxf>
    <dxf>
      <numFmt numFmtId="13" formatCode="0%"/>
    </dxf>
    <dxf>
      <font>
        <strike val="0"/>
        <outline val="0"/>
        <shadow val="0"/>
        <u val="none"/>
        <vertAlign val="baseline"/>
        <sz val="11"/>
        <color auto="1"/>
        <name val="Calibri"/>
        <family val="2"/>
        <scheme val="minor"/>
      </font>
    </dxf>
    <dxf>
      <numFmt numFmtId="13" formatCode="0%"/>
    </dxf>
    <dxf>
      <font>
        <b val="0"/>
        <i val="0"/>
        <strike val="0"/>
        <condense val="0"/>
        <extend val="0"/>
        <outline val="0"/>
        <shadow val="0"/>
        <u val="none"/>
        <vertAlign val="baseline"/>
        <sz val="11"/>
        <color theme="1"/>
        <name val="Calibri"/>
        <family val="2"/>
        <scheme val="minor"/>
      </font>
      <numFmt numFmtId="164" formatCode="_(* #,##0_);_(* \(#,##0\);_(* &quot;-&quot;??_);_(@_)"/>
      <alignment horizontal="center" vertical="bottom" textRotation="0" wrapText="0" indent="0" justifyLastLine="0" shrinkToFit="0" readingOrder="0"/>
    </dxf>
    <dxf>
      <numFmt numFmtId="26" formatCode="h:mm:ss"/>
      <alignment horizontal="center" vertical="bottom" textRotation="0" wrapText="0" indent="0" justifyLastLine="0" shrinkToFit="0" readingOrder="0"/>
    </dxf>
    <dxf>
      <font>
        <b/>
      </font>
      <fill>
        <patternFill patternType="solid">
          <fgColor indexed="64"/>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mk-MK" sz="2000"/>
              <a:t>Структура</a:t>
            </a:r>
            <a:r>
              <a:rPr lang="mk-MK" sz="2000" baseline="0"/>
              <a:t> на поени</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925142665323936E-2"/>
          <c:y val="0.12969160104986877"/>
          <c:w val="0.96307485733467602"/>
          <c:h val="0.68310909955153243"/>
        </c:manualLayout>
      </c:layout>
      <c:barChart>
        <c:barDir val="col"/>
        <c:grouping val="stacked"/>
        <c:varyColors val="0"/>
        <c:ser>
          <c:idx val="0"/>
          <c:order val="0"/>
          <c:tx>
            <c:strRef>
              <c:f>'Топ Листа 2024'!$G$5</c:f>
              <c:strCache>
                <c:ptCount val="1"/>
                <c:pt idx="0">
                  <c:v>Поени од освоено место на трка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'Топ Листа 2024'!$F$6:$F$15</c:f>
              <c:strCache>
                <c:ptCount val="10"/>
                <c:pt idx="0">
                  <c:v>Александар Арсов</c:v>
                </c:pt>
                <c:pt idx="1">
                  <c:v>Григоријан Никовски</c:v>
                </c:pt>
                <c:pt idx="2">
                  <c:v>Мартин Трајановски</c:v>
                </c:pt>
                <c:pt idx="3">
                  <c:v>Дарио Ивановски</c:v>
                </c:pt>
                <c:pt idx="4">
                  <c:v>Коста Петроски</c:v>
                </c:pt>
                <c:pt idx="5">
                  <c:v>Миле Иванов</c:v>
                </c:pt>
                <c:pt idx="6">
                  <c:v>Роберто Димитриевски</c:v>
                </c:pt>
                <c:pt idx="7">
                  <c:v>Жан Тосев</c:v>
                </c:pt>
                <c:pt idx="8">
                  <c:v>Бојан Чаприќ</c:v>
                </c:pt>
                <c:pt idx="9">
                  <c:v>Леонид Вандевски</c:v>
                </c:pt>
              </c:strCache>
            </c:strRef>
          </c:cat>
          <c:val>
            <c:numRef>
              <c:f>'Топ Листа 2024'!$G$6:$G$15</c:f>
              <c:numCache>
                <c:formatCode>_(* #,##0.00_);_(* \(#,##0.00\);_(* "-"??_);_(@_)</c:formatCode>
                <c:ptCount val="10"/>
                <c:pt idx="0">
                  <c:v>83</c:v>
                </c:pt>
                <c:pt idx="1">
                  <c:v>71</c:v>
                </c:pt>
                <c:pt idx="2">
                  <c:v>54</c:v>
                </c:pt>
                <c:pt idx="3">
                  <c:v>60</c:v>
                </c:pt>
                <c:pt idx="4">
                  <c:v>57</c:v>
                </c:pt>
                <c:pt idx="5">
                  <c:v>43</c:v>
                </c:pt>
                <c:pt idx="6">
                  <c:v>49</c:v>
                </c:pt>
                <c:pt idx="7">
                  <c:v>39</c:v>
                </c:pt>
                <c:pt idx="8">
                  <c:v>48</c:v>
                </c:pt>
                <c:pt idx="9">
                  <c:v>34</c:v>
                </c:pt>
              </c:numCache>
            </c:numRef>
          </c:val>
          <c:extLst>
            <c:ext xmlns:c16="http://schemas.microsoft.com/office/drawing/2014/chart" uri="{C3380CC4-5D6E-409C-BE32-E72D297353CC}">
              <c16:uniqueId val="{00000000-D506-4A55-B4CD-0308BAFC1E5C}"/>
            </c:ext>
          </c:extLst>
        </c:ser>
        <c:ser>
          <c:idx val="1"/>
          <c:order val="1"/>
          <c:tx>
            <c:strRef>
              <c:f>'Топ Листа 2024'!$H$5</c:f>
              <c:strCache>
                <c:ptCount val="1"/>
                <c:pt idx="0">
                  <c:v>Поени од Перформанс</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'Топ Листа 2024'!$F$6:$F$15</c:f>
              <c:strCache>
                <c:ptCount val="10"/>
                <c:pt idx="0">
                  <c:v>Александар Арсов</c:v>
                </c:pt>
                <c:pt idx="1">
                  <c:v>Григоријан Никовски</c:v>
                </c:pt>
                <c:pt idx="2">
                  <c:v>Мартин Трајановски</c:v>
                </c:pt>
                <c:pt idx="3">
                  <c:v>Дарио Ивановски</c:v>
                </c:pt>
                <c:pt idx="4">
                  <c:v>Коста Петроски</c:v>
                </c:pt>
                <c:pt idx="5">
                  <c:v>Миле Иванов</c:v>
                </c:pt>
                <c:pt idx="6">
                  <c:v>Роберто Димитриевски</c:v>
                </c:pt>
                <c:pt idx="7">
                  <c:v>Жан Тосев</c:v>
                </c:pt>
                <c:pt idx="8">
                  <c:v>Бојан Чаприќ</c:v>
                </c:pt>
                <c:pt idx="9">
                  <c:v>Леонид Вандевски</c:v>
                </c:pt>
              </c:strCache>
            </c:strRef>
          </c:cat>
          <c:val>
            <c:numRef>
              <c:f>'Топ Листа 2024'!$H$6:$H$15</c:f>
              <c:numCache>
                <c:formatCode>_(* #,##0.00_);_(* \(#,##0.00\);_(* "-"??_);_(@_)</c:formatCode>
                <c:ptCount val="10"/>
                <c:pt idx="0">
                  <c:v>47.991102716887752</c:v>
                </c:pt>
                <c:pt idx="1">
                  <c:v>50.808737532554062</c:v>
                </c:pt>
                <c:pt idx="2">
                  <c:v>51.236897414727054</c:v>
                </c:pt>
                <c:pt idx="3">
                  <c:v>44.936224953005436</c:v>
                </c:pt>
                <c:pt idx="4">
                  <c:v>38.375745823389025</c:v>
                </c:pt>
                <c:pt idx="5">
                  <c:v>48.197697860071315</c:v>
                </c:pt>
                <c:pt idx="6">
                  <c:v>37.275805489260151</c:v>
                </c:pt>
                <c:pt idx="7">
                  <c:v>41.726221011572633</c:v>
                </c:pt>
                <c:pt idx="8">
                  <c:v>30.006702041594934</c:v>
                </c:pt>
                <c:pt idx="9">
                  <c:v>25.985554909429581</c:v>
                </c:pt>
              </c:numCache>
            </c:numRef>
          </c:val>
          <c:extLst>
            <c:ext xmlns:c16="http://schemas.microsoft.com/office/drawing/2014/chart" uri="{C3380CC4-5D6E-409C-BE32-E72D297353CC}">
              <c16:uniqueId val="{00000001-D506-4A55-B4CD-0308BAFC1E5C}"/>
            </c:ext>
          </c:extLst>
        </c:ser>
        <c:dLbls>
          <c:showLegendKey val="0"/>
          <c:showVal val="0"/>
          <c:showCatName val="0"/>
          <c:showSerName val="0"/>
          <c:showPercent val="0"/>
          <c:showBubbleSize val="0"/>
        </c:dLbls>
        <c:gapWidth val="90"/>
        <c:overlap val="100"/>
        <c:axId val="543507304"/>
        <c:axId val="543506584"/>
      </c:barChart>
      <c:catAx>
        <c:axId val="543507304"/>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506584"/>
        <c:crosses val="autoZero"/>
        <c:auto val="1"/>
        <c:lblAlgn val="ctr"/>
        <c:lblOffset val="100"/>
        <c:noMultiLvlLbl val="0"/>
      </c:catAx>
      <c:valAx>
        <c:axId val="543506584"/>
        <c:scaling>
          <c:orientation val="minMax"/>
        </c:scaling>
        <c:delete val="1"/>
        <c:axPos val="l"/>
        <c:numFmt formatCode="_(* #,##0.00_);_(* \(#,##0.00\);_(* &quot;-&quot;??_);_(@_)" sourceLinked="1"/>
        <c:majorTickMark val="none"/>
        <c:minorTickMark val="none"/>
        <c:tickLblPos val="nextTo"/>
        <c:crossAx val="543507304"/>
        <c:crosses val="autoZero"/>
        <c:crossBetween val="between"/>
      </c:valAx>
      <c:spPr>
        <a:noFill/>
        <a:ln>
          <a:noFill/>
        </a:ln>
        <a:effectLst/>
      </c:spPr>
    </c:plotArea>
    <c:legend>
      <c:legendPos val="b"/>
      <c:layout>
        <c:manualLayout>
          <c:xMode val="edge"/>
          <c:yMode val="edge"/>
          <c:x val="0.57110627410244419"/>
          <c:y val="9.8178746357492727E-2"/>
          <c:w val="0.39823713501069163"/>
          <c:h val="0.1767556368446070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mk-MK" sz="2000"/>
              <a:t>Рангирање</a:t>
            </a:r>
            <a:r>
              <a:rPr lang="mk-MK" sz="2000" baseline="0"/>
              <a:t> по вкупно поени</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93983712234976"/>
          <c:y val="0.13571194225721786"/>
          <c:w val="0.89606016287765022"/>
          <c:h val="0.53004780652418448"/>
        </c:manualLayout>
      </c:layout>
      <c:barChart>
        <c:barDir val="col"/>
        <c:grouping val="stacked"/>
        <c:varyColors val="0"/>
        <c:ser>
          <c:idx val="0"/>
          <c:order val="0"/>
          <c:tx>
            <c:strRef>
              <c:f>'Топ Листа 2024'!$D$5</c:f>
              <c:strCache>
                <c:ptCount val="1"/>
                <c:pt idx="0">
                  <c:v>Вкупно Поени</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'Топ Листа 2024'!$C$6:$C$15</c:f>
              <c:strCache>
                <c:ptCount val="10"/>
                <c:pt idx="0">
                  <c:v>Александар Арсов</c:v>
                </c:pt>
                <c:pt idx="1">
                  <c:v>Григоријан Никовски</c:v>
                </c:pt>
                <c:pt idx="2">
                  <c:v>Мартин Трајановски</c:v>
                </c:pt>
                <c:pt idx="3">
                  <c:v>Дарио Ивановски</c:v>
                </c:pt>
                <c:pt idx="4">
                  <c:v>Коста Петроски</c:v>
                </c:pt>
                <c:pt idx="5">
                  <c:v>Миле Иванов</c:v>
                </c:pt>
                <c:pt idx="6">
                  <c:v>Роберто Димитриевски</c:v>
                </c:pt>
                <c:pt idx="7">
                  <c:v>Жан Тосев</c:v>
                </c:pt>
                <c:pt idx="8">
                  <c:v>Бојан Чаприќ</c:v>
                </c:pt>
                <c:pt idx="9">
                  <c:v>Леонид Вандевски</c:v>
                </c:pt>
              </c:strCache>
            </c:strRef>
          </c:cat>
          <c:val>
            <c:numRef>
              <c:f>'Топ Листа 2024'!$D$6:$D$15</c:f>
              <c:numCache>
                <c:formatCode>_(* #,##0.00_);_(* \(#,##0.00\);_(* "-"??_);_(@_)</c:formatCode>
                <c:ptCount val="10"/>
                <c:pt idx="0">
                  <c:v>130.99110271688775</c:v>
                </c:pt>
                <c:pt idx="1">
                  <c:v>121.80873753255406</c:v>
                </c:pt>
                <c:pt idx="2">
                  <c:v>105.23689741472705</c:v>
                </c:pt>
                <c:pt idx="3">
                  <c:v>104.93622495300544</c:v>
                </c:pt>
                <c:pt idx="4">
                  <c:v>95.375745823389025</c:v>
                </c:pt>
                <c:pt idx="5">
                  <c:v>91.197697860071315</c:v>
                </c:pt>
                <c:pt idx="6">
                  <c:v>86.275805489260151</c:v>
                </c:pt>
                <c:pt idx="7">
                  <c:v>80.726221011572633</c:v>
                </c:pt>
                <c:pt idx="8">
                  <c:v>78.006702041594934</c:v>
                </c:pt>
                <c:pt idx="9">
                  <c:v>59.985554909429581</c:v>
                </c:pt>
              </c:numCache>
            </c:numRef>
          </c:val>
          <c:extLst>
            <c:ext xmlns:c16="http://schemas.microsoft.com/office/drawing/2014/chart" uri="{C3380CC4-5D6E-409C-BE32-E72D297353CC}">
              <c16:uniqueId val="{00000000-D506-4A55-B4CD-0308BAFC1E5C}"/>
            </c:ext>
          </c:extLst>
        </c:ser>
        <c:dLbls>
          <c:showLegendKey val="0"/>
          <c:showVal val="0"/>
          <c:showCatName val="0"/>
          <c:showSerName val="0"/>
          <c:showPercent val="0"/>
          <c:showBubbleSize val="0"/>
        </c:dLbls>
        <c:gapWidth val="30"/>
        <c:overlap val="100"/>
        <c:axId val="543507304"/>
        <c:axId val="543506584"/>
      </c:barChart>
      <c:catAx>
        <c:axId val="543507304"/>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506584"/>
        <c:crosses val="autoZero"/>
        <c:auto val="1"/>
        <c:lblAlgn val="ctr"/>
        <c:lblOffset val="100"/>
        <c:noMultiLvlLbl val="0"/>
      </c:catAx>
      <c:valAx>
        <c:axId val="543506584"/>
        <c:scaling>
          <c:orientation val="minMax"/>
        </c:scaling>
        <c:delete val="1"/>
        <c:axPos val="l"/>
        <c:numFmt formatCode="_(* #,##0.00_);_(* \(#,##0.00\);_(* &quot;-&quot;??_);_(@_)" sourceLinked="1"/>
        <c:majorTickMark val="none"/>
        <c:minorTickMark val="none"/>
        <c:tickLblPos val="nextTo"/>
        <c:crossAx val="543507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mk-MK" sz="2000"/>
              <a:t>Просечен</a:t>
            </a:r>
            <a:r>
              <a:rPr lang="mk-MK" sz="2000" baseline="0"/>
              <a:t> перформанс на трки</a:t>
            </a:r>
            <a:endParaRPr lang="en-US" sz="2000"/>
          </a:p>
        </c:rich>
      </c:tx>
      <c:layout>
        <c:manualLayout>
          <c:xMode val="edge"/>
          <c:yMode val="edge"/>
          <c:x val="0.31597369622275484"/>
          <c:y val="2.929687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536074974323861"/>
          <c:y val="0.12867838541666668"/>
          <c:w val="0.79014649663357295"/>
          <c:h val="0.835514322916666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'Топ Листа 2024'!$J$6:$J$15</c:f>
              <c:strCache>
                <c:ptCount val="10"/>
                <c:pt idx="0">
                  <c:v>Александар Арсов</c:v>
                </c:pt>
                <c:pt idx="1">
                  <c:v>Григоријан Никовски</c:v>
                </c:pt>
                <c:pt idx="2">
                  <c:v>Мартин Трајановски</c:v>
                </c:pt>
                <c:pt idx="3">
                  <c:v>Дарио Ивановски</c:v>
                </c:pt>
                <c:pt idx="4">
                  <c:v>Коста Петроски</c:v>
                </c:pt>
                <c:pt idx="5">
                  <c:v>Миле Иванов</c:v>
                </c:pt>
                <c:pt idx="6">
                  <c:v>Роберто Димитриевски</c:v>
                </c:pt>
                <c:pt idx="7">
                  <c:v>Жан Тосев</c:v>
                </c:pt>
                <c:pt idx="8">
                  <c:v>Бојан Чаприќ</c:v>
                </c:pt>
                <c:pt idx="9">
                  <c:v>Леонид Вандевски</c:v>
                </c:pt>
              </c:strCache>
            </c:strRef>
          </c:cat>
          <c:val>
            <c:numRef>
              <c:f>'Топ Листа 2024'!$L$6:$L$15</c:f>
              <c:numCache>
                <c:formatCode>0%</c:formatCode>
                <c:ptCount val="10"/>
                <c:pt idx="0">
                  <c:v>0.80321445732596009</c:v>
                </c:pt>
                <c:pt idx="1">
                  <c:v>0.82058990233115026</c:v>
                </c:pt>
                <c:pt idx="2">
                  <c:v>0.79994398755256879</c:v>
                </c:pt>
                <c:pt idx="3">
                  <c:v>0.95511472581267798</c:v>
                </c:pt>
                <c:pt idx="4">
                  <c:v>0.78094101602454835</c:v>
                </c:pt>
                <c:pt idx="5">
                  <c:v>0.79292433173021371</c:v>
                </c:pt>
                <c:pt idx="6">
                  <c:v>0.75775656324582341</c:v>
                </c:pt>
                <c:pt idx="7">
                  <c:v>0.87817291856293211</c:v>
                </c:pt>
                <c:pt idx="8">
                  <c:v>0.81278580123140687</c:v>
                </c:pt>
                <c:pt idx="9">
                  <c:v>0.91181920146745254</c:v>
                </c:pt>
              </c:numCache>
            </c:numRef>
          </c:val>
          <c:extLst>
            <c:ext xmlns:c16="http://schemas.microsoft.com/office/drawing/2014/chart" uri="{C3380CC4-5D6E-409C-BE32-E72D297353CC}">
              <c16:uniqueId val="{00000000-5152-4B1D-8DDC-D51347A8D61D}"/>
            </c:ext>
          </c:extLst>
        </c:ser>
        <c:dLbls>
          <c:showLegendKey val="0"/>
          <c:showVal val="0"/>
          <c:showCatName val="0"/>
          <c:showSerName val="0"/>
          <c:showPercent val="0"/>
          <c:showBubbleSize val="0"/>
        </c:dLbls>
        <c:gapWidth val="102"/>
        <c:axId val="540278384"/>
        <c:axId val="540278744"/>
      </c:barChart>
      <c:catAx>
        <c:axId val="54027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278744"/>
        <c:crosses val="autoZero"/>
        <c:auto val="1"/>
        <c:lblAlgn val="ctr"/>
        <c:lblOffset val="100"/>
        <c:noMultiLvlLbl val="0"/>
      </c:catAx>
      <c:valAx>
        <c:axId val="540278744"/>
        <c:scaling>
          <c:orientation val="minMax"/>
        </c:scaling>
        <c:delete val="1"/>
        <c:axPos val="b"/>
        <c:numFmt formatCode="0%" sourceLinked="1"/>
        <c:majorTickMark val="none"/>
        <c:minorTickMark val="none"/>
        <c:tickLblPos val="nextTo"/>
        <c:crossAx val="540278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480060</xdr:colOff>
      <xdr:row>4</xdr:row>
      <xdr:rowOff>99060</xdr:rowOff>
    </xdr:from>
    <xdr:to>
      <xdr:col>19</xdr:col>
      <xdr:colOff>365760</xdr:colOff>
      <xdr:row>13</xdr:row>
      <xdr:rowOff>68580</xdr:rowOff>
    </xdr:to>
    <xdr:sp macro="" textlink="">
      <xdr:nvSpPr>
        <xdr:cNvPr id="2" name="TextBox 1">
          <a:extLst>
            <a:ext uri="{FF2B5EF4-FFF2-40B4-BE49-F238E27FC236}">
              <a16:creationId xmlns:a16="http://schemas.microsoft.com/office/drawing/2014/main" id="{3DAB1A53-4D67-178F-5BB8-9370739A4648}"/>
            </a:ext>
          </a:extLst>
        </xdr:cNvPr>
        <xdr:cNvSpPr txBox="1"/>
      </xdr:nvSpPr>
      <xdr:spPr>
        <a:xfrm>
          <a:off x="4389120" y="693420"/>
          <a:ext cx="9029700" cy="161544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k-MK" sz="1100" kern="1200"/>
            <a:t>Добивање</a:t>
          </a:r>
          <a:r>
            <a:rPr lang="mk-MK" sz="1100" kern="1200" baseline="0"/>
            <a:t> на поени врз основа на освоено место на секоја трка. </a:t>
          </a:r>
          <a:endParaRPr lang="en-US" sz="1100" kern="1200"/>
        </a:p>
      </xdr:txBody>
    </xdr:sp>
    <xdr:clientData/>
  </xdr:twoCellAnchor>
  <xdr:twoCellAnchor>
    <xdr:from>
      <xdr:col>4</xdr:col>
      <xdr:colOff>457200</xdr:colOff>
      <xdr:row>16</xdr:row>
      <xdr:rowOff>137160</xdr:rowOff>
    </xdr:from>
    <xdr:to>
      <xdr:col>19</xdr:col>
      <xdr:colOff>342900</xdr:colOff>
      <xdr:row>24</xdr:row>
      <xdr:rowOff>38100</xdr:rowOff>
    </xdr:to>
    <xdr:sp macro="" textlink="">
      <xdr:nvSpPr>
        <xdr:cNvPr id="3" name="TextBox 2">
          <a:extLst>
            <a:ext uri="{FF2B5EF4-FFF2-40B4-BE49-F238E27FC236}">
              <a16:creationId xmlns:a16="http://schemas.microsoft.com/office/drawing/2014/main" id="{3E189B0F-45CB-CE98-9D25-2A0CBBB0C62B}"/>
            </a:ext>
          </a:extLst>
        </xdr:cNvPr>
        <xdr:cNvSpPr txBox="1"/>
      </xdr:nvSpPr>
      <xdr:spPr>
        <a:xfrm>
          <a:off x="4366260" y="2971800"/>
          <a:ext cx="9029700" cy="136398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k-MK" sz="1100" kern="1200"/>
            <a:t>Добивање</a:t>
          </a:r>
          <a:r>
            <a:rPr lang="mk-MK" sz="1100" kern="1200" baseline="0"/>
            <a:t> на поени врз основа на перформанс. Се пресметува како проценти од национаниот рекорд. Овде се поставени податоци за националните рекорди во сите дисциплини. Ако атлетичарот истрча исто време со националниот рекорд, добива максимални 10 поени. Ако истрча 80% од националниот рекорд, добива 8 поени по основа на перформанс.</a:t>
          </a:r>
          <a:endParaRPr lang="en-US" sz="1100" kern="1200"/>
        </a:p>
      </xdr:txBody>
    </xdr:sp>
    <xdr:clientData/>
  </xdr:twoCellAnchor>
  <xdr:twoCellAnchor>
    <xdr:from>
      <xdr:col>4</xdr:col>
      <xdr:colOff>472440</xdr:colOff>
      <xdr:row>26</xdr:row>
      <xdr:rowOff>53340</xdr:rowOff>
    </xdr:from>
    <xdr:to>
      <xdr:col>19</xdr:col>
      <xdr:colOff>358140</xdr:colOff>
      <xdr:row>31</xdr:row>
      <xdr:rowOff>38100</xdr:rowOff>
    </xdr:to>
    <xdr:sp macro="" textlink="">
      <xdr:nvSpPr>
        <xdr:cNvPr id="4" name="TextBox 3">
          <a:extLst>
            <a:ext uri="{FF2B5EF4-FFF2-40B4-BE49-F238E27FC236}">
              <a16:creationId xmlns:a16="http://schemas.microsoft.com/office/drawing/2014/main" id="{F315127A-0472-E54A-1924-EF59EA74A278}"/>
            </a:ext>
          </a:extLst>
        </xdr:cNvPr>
        <xdr:cNvSpPr txBox="1"/>
      </xdr:nvSpPr>
      <xdr:spPr>
        <a:xfrm>
          <a:off x="4823460" y="4762500"/>
          <a:ext cx="9029700" cy="8991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k-MK" sz="1100" kern="1200"/>
            <a:t>Прилагодување</a:t>
          </a:r>
          <a:r>
            <a:rPr lang="mk-MK" sz="1100" kern="1200" baseline="0"/>
            <a:t> на перформансот на атлетичарот врз основа на квалитетот на мерењето на должината на патеката. Корекцијата се прави врз основа на пондер/коефициент. Ако има </a:t>
          </a:r>
          <a:r>
            <a:rPr lang="en-US" sz="1100" kern="1200" baseline="0"/>
            <a:t>AIMS, </a:t>
          </a:r>
          <a:r>
            <a:rPr lang="mk-MK" sz="1100" kern="1200" baseline="0"/>
            <a:t>се множи со 100%, ако е измерена од АФМ (90%), а ако е несертифицирана се множи со 85%. Целта е да се даде повеќе поени на трките кои имаат соодветен сертификат за точност.</a:t>
          </a:r>
          <a:endParaRPr lang="en-US" sz="1100" kern="1200"/>
        </a:p>
      </xdr:txBody>
    </xdr:sp>
    <xdr:clientData/>
  </xdr:twoCellAnchor>
  <xdr:twoCellAnchor>
    <xdr:from>
      <xdr:col>4</xdr:col>
      <xdr:colOff>480060</xdr:colOff>
      <xdr:row>33</xdr:row>
      <xdr:rowOff>60960</xdr:rowOff>
    </xdr:from>
    <xdr:to>
      <xdr:col>19</xdr:col>
      <xdr:colOff>365760</xdr:colOff>
      <xdr:row>38</xdr:row>
      <xdr:rowOff>0</xdr:rowOff>
    </xdr:to>
    <xdr:sp macro="" textlink="">
      <xdr:nvSpPr>
        <xdr:cNvPr id="5" name="TextBox 4">
          <a:extLst>
            <a:ext uri="{FF2B5EF4-FFF2-40B4-BE49-F238E27FC236}">
              <a16:creationId xmlns:a16="http://schemas.microsoft.com/office/drawing/2014/main" id="{65FDC4E4-D70A-8632-A9B9-0C388BF046D2}"/>
            </a:ext>
          </a:extLst>
        </xdr:cNvPr>
        <xdr:cNvSpPr txBox="1"/>
      </xdr:nvSpPr>
      <xdr:spPr>
        <a:xfrm>
          <a:off x="4831080" y="6096000"/>
          <a:ext cx="9029700" cy="8991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k-MK" sz="1100" kern="1200"/>
            <a:t>Прилагодување</a:t>
          </a:r>
          <a:r>
            <a:rPr lang="mk-MK" sz="1100" kern="1200" baseline="0"/>
            <a:t> на перформансот на атлетичарот врз основа на тоа дали тоа е главна трка на настанот, или споредна/рекреативна трка. </a:t>
          </a:r>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15</xdr:row>
      <xdr:rowOff>106680</xdr:rowOff>
    </xdr:from>
    <xdr:to>
      <xdr:col>8</xdr:col>
      <xdr:colOff>22860</xdr:colOff>
      <xdr:row>36</xdr:row>
      <xdr:rowOff>137160</xdr:rowOff>
    </xdr:to>
    <xdr:graphicFrame macro="">
      <xdr:nvGraphicFramePr>
        <xdr:cNvPr id="2" name="Chart 1">
          <a:extLst>
            <a:ext uri="{FF2B5EF4-FFF2-40B4-BE49-F238E27FC236}">
              <a16:creationId xmlns:a16="http://schemas.microsoft.com/office/drawing/2014/main" id="{2CDCE0E4-3D55-A38F-8C53-D74E018F5B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16</xdr:row>
      <xdr:rowOff>68580</xdr:rowOff>
    </xdr:from>
    <xdr:to>
      <xdr:col>4</xdr:col>
      <xdr:colOff>68580</xdr:colOff>
      <xdr:row>37</xdr:row>
      <xdr:rowOff>22860</xdr:rowOff>
    </xdr:to>
    <xdr:graphicFrame macro="">
      <xdr:nvGraphicFramePr>
        <xdr:cNvPr id="3" name="Chart 2">
          <a:extLst>
            <a:ext uri="{FF2B5EF4-FFF2-40B4-BE49-F238E27FC236}">
              <a16:creationId xmlns:a16="http://schemas.microsoft.com/office/drawing/2014/main" id="{3AEC6B4E-2D15-69A9-927C-C205AD79B9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586740</xdr:colOff>
      <xdr:row>15</xdr:row>
      <xdr:rowOff>53340</xdr:rowOff>
    </xdr:from>
    <xdr:to>
      <xdr:col>12</xdr:col>
      <xdr:colOff>45720</xdr:colOff>
      <xdr:row>36</xdr:row>
      <xdr:rowOff>114300</xdr:rowOff>
    </xdr:to>
    <xdr:graphicFrame macro="">
      <xdr:nvGraphicFramePr>
        <xdr:cNvPr id="4" name="Chart 3">
          <a:extLst>
            <a:ext uri="{FF2B5EF4-FFF2-40B4-BE49-F238E27FC236}">
              <a16:creationId xmlns:a16="http://schemas.microsoft.com/office/drawing/2014/main" id="{1C141B7D-5870-9AA3-23F6-A386431278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16FF83-886D-475D-90BC-5D5A4B8E1AA5}" name="ПерформансТабела" displayName="ПерформансТабела" ref="B18:D23" totalsRowShown="0" headerRowDxfId="76">
  <autoFilter ref="B18:D23" xr:uid="{1B16FF83-886D-475D-90BC-5D5A4B8E1AA5}"/>
  <tableColumns count="3">
    <tableColumn id="1" xr3:uid="{5B6B65FE-C0BB-4E79-B33D-864C5E84720A}" name="Дистанца: Национални рекорди"/>
    <tableColumn id="2" xr3:uid="{BC0936D9-73BB-4C7D-89F6-917446595605}" name="Време" dataDxfId="75"/>
    <tableColumn id="3" xr3:uid="{EA337590-CE0F-4D88-A233-BB3155A2AD76}" name="Секунди" dataDxfId="74" dataCellStyle="Comma">
      <calculatedColumnFormula>C19*Додатоци!$B$2</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EB88FC-CFE9-4550-B581-5F2B135AC9F8}" name="NacionalniRekordi" displayName="NacionalniRekordi" ref="B28:C31" totalsRowShown="0">
  <autoFilter ref="B28:C31" xr:uid="{D6EB88FC-CFE9-4550-B581-5F2B135AC9F8}"/>
  <tableColumns count="2">
    <tableColumn id="1" xr3:uid="{533BCAC2-D3CA-4179-864B-C56A5D91A0F1}" name="Сертификат:"/>
    <tableColumn id="2" xr3:uid="{227D7CA4-B4AA-4426-B608-FF647E1A5952}" name="Коефициент/пондер" dataDxfId="7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6E43063-AA98-48C2-A8F6-304B82390AEB}" name="ПриоритетНаТрка" displayName="ПриоритетНаТрка" ref="B35:C37" totalsRowShown="0" headerRowDxfId="72">
  <autoFilter ref="B35:C37" xr:uid="{F6E43063-AA98-48C2-A8F6-304B82390AEB}"/>
  <tableColumns count="2">
    <tableColumn id="1" xr3:uid="{EFAC30CB-B1FC-4C65-A070-821943005AE3}" name="Тип на трка/Приоритет"/>
    <tableColumn id="2" xr3:uid="{4594CC2D-DD57-4666-92A0-0DC5068A9520}" name="Коефициент/пондер" dataDxfId="7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0C06D42-F2E8-4FAC-98DC-4C78F1370B76}" name="Table27" displayName="Table27" ref="B3:V90" totalsRowShown="0" headerRowDxfId="70" dataDxfId="69" dataCellStyle="Comma">
  <autoFilter ref="B3:V90" xr:uid="{ADC62D07-AE91-487A-AA8F-D3A324BE2FB7}"/>
  <sortState xmlns:xlrd2="http://schemas.microsoft.com/office/spreadsheetml/2017/richdata2" ref="B4:V90">
    <sortCondition descending="1" ref="V3:V90"/>
  </sortState>
  <tableColumns count="21">
    <tableColumn id="1" xr3:uid="{C5185C4F-BBDD-4F3C-89AF-D200171EC1D9}" name="Име и Презиме" dataDxfId="68"/>
    <tableColumn id="2" xr3:uid="{C9B7E6BA-6C03-4982-B44B-6AA0BC8530E9}" name="Гевгелија 10км" dataDxfId="67" dataCellStyle="Comma">
      <calculatedColumnFormula>IFERROR(VLOOKUP(B4,Гевгелија!$C$11:$I$20, 7, 0), 0)</calculatedColumnFormula>
    </tableColumn>
    <tableColumn id="3" xr3:uid="{6798BB51-CB45-48EC-8CA1-D4371AFF2A2F}" name="Гевгелија 5км" dataDxfId="66" dataCellStyle="Comma">
      <calculatedColumnFormula>IFERROR(VLOOKUP(B4,Гевгелија!$C$35:$I$44, 7, 0), 0)</calculatedColumnFormula>
    </tableColumn>
    <tableColumn id="4" xr3:uid="{93F9779E-E957-4A3E-B9F1-9A91937B79AC}" name="Супериор 10км" dataDxfId="65" dataCellStyle="Comma">
      <calculatedColumnFormula>IFERROR(VLOOKUP(B4,СупериорРанс!$C$11:$I$20, 7, 0), 0)</calculatedColumnFormula>
    </tableColumn>
    <tableColumn id="5" xr3:uid="{3B6BC81C-E7AC-4B23-92C1-03A2963F49CE}" name="Супериор 5км" dataDxfId="64" dataCellStyle="Comma">
      <calculatedColumnFormula>IFERROR(VLOOKUP(B4,СупериорРанс!$C$34:$I$43, 7, 0), 0)</calculatedColumnFormula>
    </tableColumn>
    <tableColumn id="6" xr3:uid="{6E6C3541-4C02-480D-A57B-A6494E7FD339}" name="Халк Еко" dataDxfId="63" dataCellStyle="Comma">
      <calculatedColumnFormula>IFERROR(VLOOKUP(B4,'Halk Eco'!$C$11:$I$20, 7, 0), 0)</calculatedColumnFormula>
    </tableColumn>
    <tableColumn id="12" xr3:uid="{2CABDE81-7844-44F4-87C1-72B03BA0ECA6}" name="Кавадарци 21" dataDxfId="62" dataCellStyle="Comma">
      <calculatedColumnFormula>IFERROR(VLOOKUP(B4,Кавадарци!$C$11:$I$20, 7, 0), 0)</calculatedColumnFormula>
    </tableColumn>
    <tableColumn id="11" xr3:uid="{1380088D-E85C-4B62-A5AD-AEA1566BC999}" name="Кавадарци 10" dataDxfId="61" dataCellStyle="Comma">
      <calculatedColumnFormula>IFERROR(VLOOKUP(B4,Кавадарци!$C$34:$I$43, 7, 0), 0)</calculatedColumnFormula>
    </tableColumn>
    <tableColumn id="10" xr3:uid="{CF1E9F9B-CA4A-4E44-BF38-11238EA17461}" name="Кавадарци 5" dataDxfId="60" dataCellStyle="Comma">
      <calculatedColumnFormula>IFERROR(VLOOKUP(B4,Кавадарци!$C$58:$I$67, 7, 0), 0)</calculatedColumnFormula>
    </tableColumn>
    <tableColumn id="15" xr3:uid="{F6DA4424-7A43-497D-8254-E7697514F8D9}" name="Битола 21км" dataDxfId="59" dataCellStyle="Comma">
      <calculatedColumnFormula>IFERROR(VLOOKUP(B4,Битола!$C$11:$I$20, 7, 0), 0)</calculatedColumnFormula>
    </tableColumn>
    <tableColumn id="14" xr3:uid="{B8985091-C1ED-480E-830F-D3FE56B56230}" name="Битола 10км" dataDxfId="58" dataCellStyle="Comma">
      <calculatedColumnFormula>IFERROR(VLOOKUP(B4,Битола!$C$35:$I$44, 7, 0), 0)</calculatedColumnFormula>
    </tableColumn>
    <tableColumn id="13" xr3:uid="{393CE769-E196-40F6-8AFA-AF3B7791B5A2}" name="Битола 5км" dataDxfId="57" dataCellStyle="Comma">
      <calculatedColumnFormula>IFERROR(VLOOKUP(B4,Битола!$C$58:$I$67, 7, 0), 0)</calculatedColumnFormula>
    </tableColumn>
    <tableColumn id="18" xr3:uid="{2226C332-3ABD-4924-9D22-2EE800214927}" name="Велес 10км" dataDxfId="56" dataCellStyle="Comma">
      <calculatedColumnFormula>IFERROR(VLOOKUP(B4,'Велес-Рацин'!$C$11:$I$20, 7, 0), 0)</calculatedColumnFormula>
    </tableColumn>
    <tableColumn id="17" xr3:uid="{59BA3C32-2EAC-41E7-9AED-61F248887A55}" name="Велес 5км" dataDxfId="55" dataCellStyle="Comma">
      <calculatedColumnFormula>IFERROR(VLOOKUP(B4,'Велес-Рацин'!$C$35:$I$44, 7, 0), 0)</calculatedColumnFormula>
    </tableColumn>
    <tableColumn id="7" xr3:uid="{235750FF-1966-42EE-B931-D814B106EA54}" name="Прилеп 10км" dataDxfId="54" dataCellStyle="Comma">
      <calculatedColumnFormula>IFERROR(VLOOKUP(B4,Прилеп!$C$11:$I$20, 7, 0), 0)</calculatedColumnFormula>
    </tableColumn>
    <tableColumn id="8" xr3:uid="{8E0523B0-73CE-454D-9E73-361C7743C755}" name="Прилеп 5км" dataDxfId="53" dataCellStyle="Comma">
      <calculatedColumnFormula>IFERROR(VLOOKUP(B4,Прилеп!$C$35:$I$44, 7, 0), 0)</calculatedColumnFormula>
    </tableColumn>
    <tableColumn id="16" xr3:uid="{F70A6D62-5FC4-45DD-971D-699D30D19955}" name="KRUN 10km" dataDxfId="52" dataCellStyle="Comma">
      <calculatedColumnFormula>IFERROR(VLOOKUP(B4,КRUN!$C$11:$I$20, 7, 0), 0)</calculatedColumnFormula>
    </tableColumn>
    <tableColumn id="19" xr3:uid="{FB5B1BF5-992C-430C-9EAE-3B19BD3666B9}" name="KRUN 5km" dataDxfId="51" dataCellStyle="Comma">
      <calculatedColumnFormula>IFERROR(VLOOKUP(B4,КRUN!$C$35:$I$44, 7, 0), 0)</calculatedColumnFormula>
    </tableColumn>
    <tableColumn id="20" xr3:uid="{87EE787A-66A1-4D2C-8E5D-F4DDFCB1C198}" name="Ohrid 21km" dataDxfId="50" dataCellStyle="Comma">
      <calculatedColumnFormula>IFERROR(VLOOKUP(B4,'Охрид Трчат'!$C$11:$I$20, 7, 0), 0)</calculatedColumnFormula>
    </tableColumn>
    <tableColumn id="21" xr3:uid="{9DE4FBC1-C42A-48D3-BBB3-D334AB6BB75A}" name="Ohrid 5km" dataDxfId="49" dataCellStyle="Comma">
      <calculatedColumnFormula>IFERROR(VLOOKUP(B4,'Охрид Трчат'!$C$35:$I$44, 7, 0), 0)</calculatedColumnFormula>
    </tableColumn>
    <tableColumn id="9" xr3:uid="{2FDF50F4-E9AD-4547-861A-D6E4E4C86E14}" name="Вкупно" dataDxfId="48" dataCellStyle="Comma">
      <calculatedColumnFormula>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FCCC15-26E5-4F58-91F2-966A7D175712}" name="Table272" displayName="Table272" ref="B3:V90" totalsRowShown="0" headerRowDxfId="47" dataDxfId="46" dataCellStyle="Comma">
  <autoFilter ref="B3:V90" xr:uid="{ADC62D07-AE91-487A-AA8F-D3A324BE2FB7}"/>
  <sortState xmlns:xlrd2="http://schemas.microsoft.com/office/spreadsheetml/2017/richdata2" ref="B4:V90">
    <sortCondition descending="1" ref="V3:V90"/>
  </sortState>
  <tableColumns count="21">
    <tableColumn id="1" xr3:uid="{86D34D4F-B934-4DC5-BC5C-584254B17E5F}" name="Име и Презиме" dataDxfId="45"/>
    <tableColumn id="2" xr3:uid="{933C19B4-6FE6-4603-8D81-3DC945B50467}" name="Гевгелија 10км" dataDxfId="44" dataCellStyle="Comma">
      <calculatedColumnFormula>IFERROR(VLOOKUP(B4,Гевгелија!$C$11:$I$20, 3, 0), 0)</calculatedColumnFormula>
    </tableColumn>
    <tableColumn id="3" xr3:uid="{FB3450FA-9679-4737-8E7B-90E09B91D691}" name="Гевгелија 5км" dataDxfId="43" dataCellStyle="Comma">
      <calculatedColumnFormula>IFERROR(VLOOKUP(B4,Гевгелија!$C$35:$I$44, 3, 0), 0)</calculatedColumnFormula>
    </tableColumn>
    <tableColumn id="4" xr3:uid="{FFC8BC1B-53A1-49A2-A450-0FD066A09431}" name="Супериор 10км" dataDxfId="42" dataCellStyle="Comma">
      <calculatedColumnFormula>IFERROR(VLOOKUP(B4,СупериорРанс!$C$11:$I$20, 3, 0), 0)</calculatedColumnFormula>
    </tableColumn>
    <tableColumn id="5" xr3:uid="{36B64BC6-522B-44D8-A93D-7F70240B58CB}" name="Супериор 5км" dataDxfId="41" dataCellStyle="Comma">
      <calculatedColumnFormula>IFERROR(VLOOKUP(B4,СупериорРанс!$C$34:$I$43, 3, 0), 0)</calculatedColumnFormula>
    </tableColumn>
    <tableColumn id="6" xr3:uid="{ADB41E64-D65D-47D7-8D4A-BFA56A2DD50D}" name="Халк Еко" dataDxfId="40" dataCellStyle="Comma">
      <calculatedColumnFormula>IFERROR(VLOOKUP(B4,'Halk Eco'!$C$11:$I$20, 3, 0), 0)</calculatedColumnFormula>
    </tableColumn>
    <tableColumn id="12" xr3:uid="{391A59D0-4F06-43B1-B7D9-E9B10D2FD1FC}" name="Кавадарци 21" dataDxfId="39" dataCellStyle="Comma">
      <calculatedColumnFormula>IFERROR(VLOOKUP(B4,Кавадарци!$C$11:$I$20, 3, 0), 0)</calculatedColumnFormula>
    </tableColumn>
    <tableColumn id="11" xr3:uid="{C9CC2A31-1D17-4366-8C7D-76ED5A74F625}" name="Кавадарци 10" dataDxfId="38" dataCellStyle="Comma">
      <calculatedColumnFormula>IFERROR(VLOOKUP(B4,Кавадарци!$C$34:$I$43, 3, 0), 0)</calculatedColumnFormula>
    </tableColumn>
    <tableColumn id="10" xr3:uid="{8E37E39D-DD30-4ACE-804D-7AEFF898385C}" name="Кавадарци 5" dataDxfId="37" dataCellStyle="Comma">
      <calculatedColumnFormula>IFERROR(VLOOKUP(B4,Кавадарци!$C$58:$I$67, 3, 0), 0)</calculatedColumnFormula>
    </tableColumn>
    <tableColumn id="15" xr3:uid="{C0CE0A89-7BE4-4963-811B-D16E136F7316}" name="Битола 21км" dataDxfId="36" dataCellStyle="Comma">
      <calculatedColumnFormula>IFERROR(VLOOKUP(B4,Битола!$C$11:$I$20, 3, 0), 0)</calculatedColumnFormula>
    </tableColumn>
    <tableColumn id="14" xr3:uid="{8596EA32-D886-429A-A408-54B78BFE09EE}" name="Битола 10км" dataDxfId="35" dataCellStyle="Comma">
      <calculatedColumnFormula>IFERROR(VLOOKUP(B4,Битола!$C$35:$I$44, 3, 0), 0)</calculatedColumnFormula>
    </tableColumn>
    <tableColumn id="13" xr3:uid="{587F2167-FC4D-4DB9-B1FA-13DED96C6CA0}" name="Битола 5км" dataDxfId="34" dataCellStyle="Comma">
      <calculatedColumnFormula>IFERROR(VLOOKUP(B4,Битола!$C$58:$I$67, 3, 0), 0)</calculatedColumnFormula>
    </tableColumn>
    <tableColumn id="18" xr3:uid="{19AA3736-20DE-4B20-9533-B60A0AE08BED}" name="Велес 10км" dataDxfId="33" dataCellStyle="Comma">
      <calculatedColumnFormula>IFERROR(VLOOKUP(B4,'Велес-Рацин'!$C$11:$I$20, 3, 0), 0)</calculatedColumnFormula>
    </tableColumn>
    <tableColumn id="17" xr3:uid="{3A3888CD-3E64-4EEB-A87E-46490D935E93}" name="Велес 5км" dataDxfId="32" dataCellStyle="Comma">
      <calculatedColumnFormula>IFERROR(VLOOKUP(B4,'Велес-Рацин'!$C$35:$I$44, 3, 0), 0)</calculatedColumnFormula>
    </tableColumn>
    <tableColumn id="7" xr3:uid="{28BD94B5-9337-4CBF-B4A2-4DCD5719E1AE}" name="Прилеп 10км" dataDxfId="31" dataCellStyle="Comma">
      <calculatedColumnFormula>IFERROR(VLOOKUP(B4,Прилеп!$C$11:$I$20, 3, 0), 0)</calculatedColumnFormula>
    </tableColumn>
    <tableColumn id="8" xr3:uid="{97327131-E6B5-43D8-BC6C-722E1B3D7F1C}" name="Прилеп 5км" dataDxfId="30" dataCellStyle="Comma">
      <calculatedColumnFormula>IFERROR(VLOOKUP(B4,Прилеп!$C$35:$I$44, 3, 0), 0)</calculatedColumnFormula>
    </tableColumn>
    <tableColumn id="16" xr3:uid="{8622F0B4-676E-44F6-8663-4CF3B7A78F59}" name="KRUN 10km" dataDxfId="29" dataCellStyle="Comma">
      <calculatedColumnFormula>IFERROR(VLOOKUP(B4,КRUN!$C$11:$I$20, 3, 0), 0)</calculatedColumnFormula>
    </tableColumn>
    <tableColumn id="19" xr3:uid="{07C190F9-CCF2-4D0C-ADCF-4E4CFC4C1258}" name="KRUN 5km" dataDxfId="28" dataCellStyle="Comma">
      <calculatedColumnFormula>IFERROR(VLOOKUP(B4,КRUN!$C$35:$I$44, 3, 0), 0)</calculatedColumnFormula>
    </tableColumn>
    <tableColumn id="20" xr3:uid="{C223BD4F-2BC8-476C-AF2D-A5F0DFF90BED}" name="Ohrid 21km" dataDxfId="27" dataCellStyle="Comma">
      <calculatedColumnFormula>IFERROR(VLOOKUP(B4,'Охрид Трчат'!$C$11:$I$20, 3, 0), 0)</calculatedColumnFormula>
    </tableColumn>
    <tableColumn id="21" xr3:uid="{06569899-19F4-4B3E-A42E-61EB23536AF8}" name="Ohrid 5km" dataDxfId="26" dataCellStyle="Comma">
      <calculatedColumnFormula>IFERROR(VLOOKUP(B4,'Охрид Трчат'!$C$35:$I$44, 3, 0), 0)</calculatedColumnFormula>
    </tableColumn>
    <tableColumn id="9" xr3:uid="{FE4F50F0-739C-4718-9B92-877EE593F3E8}" name="Вкупно" dataDxfId="25" dataCellStyle="Comma">
      <calculatedColumnFormula>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C682C8-C963-4D3B-9B45-70D471B36DF2}" name="Table2723" displayName="Table2723" ref="B3:X90" totalsRowShown="0" headerRowDxfId="24" dataDxfId="23" dataCellStyle="Comma">
  <autoFilter ref="B3:X90" xr:uid="{ADC62D07-AE91-487A-AA8F-D3A324BE2FB7}"/>
  <sortState xmlns:xlrd2="http://schemas.microsoft.com/office/spreadsheetml/2017/richdata2" ref="B4:X90">
    <sortCondition descending="1" ref="X3:X90"/>
  </sortState>
  <tableColumns count="23">
    <tableColumn id="1" xr3:uid="{5F3F5040-CE23-47E3-9055-ABD6074A724D}" name="Име и Презиме" dataDxfId="22"/>
    <tableColumn id="2" xr3:uid="{490C5E3D-F4E5-4333-B89E-8D5642547E20}" name="Гевгелија 10км" dataDxfId="21" dataCellStyle="Comma">
      <calculatedColumnFormula>IFERROR(VLOOKUP(B4,Гевгелија!$C$11:$I$20, 4, 0), 0)</calculatedColumnFormula>
    </tableColumn>
    <tableColumn id="3" xr3:uid="{8902A982-8415-4B15-AF6E-AC3DFC20BC2F}" name="Гевгелија 5км" dataDxfId="20" dataCellStyle="Comma">
      <calculatedColumnFormula>IFERROR(VLOOKUP(B4,Гевгелија!$C$35:$I$44, 4, 0), 0)</calculatedColumnFormula>
    </tableColumn>
    <tableColumn id="4" xr3:uid="{1994F732-2886-4D4B-B015-CBAB7CE73751}" name="Супериор 10км" dataDxfId="19" dataCellStyle="Comma">
      <calculatedColumnFormula>IFERROR(VLOOKUP(B4,СупериорРанс!$C$11:$I$20, 4, 0), 0)</calculatedColumnFormula>
    </tableColumn>
    <tableColumn id="5" xr3:uid="{9431665F-112E-468D-A1B6-50EE3CBB54F7}" name="Супериор 5км" dataDxfId="18" dataCellStyle="Comma">
      <calculatedColumnFormula>IFERROR(VLOOKUP(B4,СупериорРанс!$C$34:$I$43, 4, 0), 0)</calculatedColumnFormula>
    </tableColumn>
    <tableColumn id="6" xr3:uid="{63D45A02-E767-4FE4-A123-A09B54BF8CEC}" name="Халк Еко" dataDxfId="17" dataCellStyle="Comma">
      <calculatedColumnFormula>IFERROR(VLOOKUP(B4,'Halk Eco'!$C$11:$I$20, 4, 0), 0)</calculatedColumnFormula>
    </tableColumn>
    <tableColumn id="12" xr3:uid="{3B258F5D-DA77-4FA0-A489-B046519FEA60}" name="Кавадарци 21" dataDxfId="16" dataCellStyle="Comma">
      <calculatedColumnFormula>IFERROR(VLOOKUP(B4,Кавадарци!$C$11:$I$20, 4, 0), 0)</calculatedColumnFormula>
    </tableColumn>
    <tableColumn id="11" xr3:uid="{B38FE1F0-1987-4A9D-B464-80D9BADAF8E0}" name="Кавадарци 10" dataDxfId="15" dataCellStyle="Comma">
      <calculatedColumnFormula>IFERROR(VLOOKUP(B4,Кавадарци!$C$34:$I$43, 4, 0), 0)</calculatedColumnFormula>
    </tableColumn>
    <tableColumn id="10" xr3:uid="{94486393-C65B-448B-A474-E99594F1B45C}" name="Кавадарци 5" dataDxfId="14" dataCellStyle="Comma">
      <calculatedColumnFormula>IFERROR(VLOOKUP(B4,Кавадарци!$C$58:$I$67, 4, 0), 0)</calculatedColumnFormula>
    </tableColumn>
    <tableColumn id="15" xr3:uid="{98875CE3-35AB-439F-AE84-A177D49A6C08}" name="Битола 21км" dataDxfId="13" dataCellStyle="Comma">
      <calculatedColumnFormula>IFERROR(VLOOKUP(B4,Битола!$C$11:$I$20, 4, 0), 0)</calculatedColumnFormula>
    </tableColumn>
    <tableColumn id="14" xr3:uid="{31DED116-773E-4C47-A6AE-E0C998DC0123}" name="Битола 10км" dataDxfId="12" dataCellStyle="Comma">
      <calculatedColumnFormula>IFERROR(VLOOKUP(B4,Битола!$C$35:$I$44, 4, 0), 0)</calculatedColumnFormula>
    </tableColumn>
    <tableColumn id="13" xr3:uid="{169098F2-0887-495E-990F-57A2B9B8B835}" name="Битола 5км" dataDxfId="11" dataCellStyle="Comma">
      <calculatedColumnFormula>IFERROR(VLOOKUP(B4,Битола!$C$58:$I$67, 4, 0), 0)</calculatedColumnFormula>
    </tableColumn>
    <tableColumn id="18" xr3:uid="{4F6A511E-B334-41DC-B95C-F63F976E994C}" name="Велес 10км" dataDxfId="10" dataCellStyle="Comma">
      <calculatedColumnFormula>IFERROR(VLOOKUP(B4,'Велес-Рацин'!$C$11:$I$20, 4, 0), 0)</calculatedColumnFormula>
    </tableColumn>
    <tableColumn id="17" xr3:uid="{8A637FCC-9906-406C-A5CF-F1E4F2C60B5E}" name="Велес 5км" dataDxfId="9" dataCellStyle="Comma">
      <calculatedColumnFormula>IFERROR(VLOOKUP(B4,'Велес-Рацин'!$C$35:$I$44, 4, 0), 0)</calculatedColumnFormula>
    </tableColumn>
    <tableColumn id="7" xr3:uid="{4C17A24E-B990-4DE0-A3D1-AAD609F0F085}" name="Прилеп 10км" dataDxfId="8" dataCellStyle="Comma">
      <calculatedColumnFormula>IFERROR(VLOOKUP(B4,Прилеп!$C$11:$I$20, 4, 0), 0)</calculatedColumnFormula>
    </tableColumn>
    <tableColumn id="8" xr3:uid="{2A24387D-A56D-47C1-9DFE-8ABD0831B11C}" name="Прилеп 5км" dataDxfId="7" dataCellStyle="Comma">
      <calculatedColumnFormula>IFERROR(VLOOKUP(B4,Прилеп!$C$35:$I$44, 4, 0), 0)</calculatedColumnFormula>
    </tableColumn>
    <tableColumn id="16" xr3:uid="{9BAF6EE6-FC29-4270-A209-D7AA54BC81FF}" name="KRUN 10km" dataDxfId="6" dataCellStyle="Comma">
      <calculatedColumnFormula>IFERROR(VLOOKUP(B4,КRUN!$C$11:$I$20, 4, 0), 0)</calculatedColumnFormula>
    </tableColumn>
    <tableColumn id="19" xr3:uid="{48ECA143-4244-4B4D-B0AC-63F016AC2B82}" name="KRUN 5km" dataDxfId="5" dataCellStyle="Comma">
      <calculatedColumnFormula>IFERROR(VLOOKUP(B4,КRUN!$C$35:$I$44, 4, 0), 0)</calculatedColumnFormula>
    </tableColumn>
    <tableColumn id="20" xr3:uid="{F13F4461-68A0-47AB-860A-BD907D591DBA}" name="Ohrid 21km" dataDxfId="4" dataCellStyle="Comma">
      <calculatedColumnFormula>IFERROR(VLOOKUP(B4,'Охрид Трчат'!$C$11:$I$20, 4, 0), 0)</calculatedColumnFormula>
    </tableColumn>
    <tableColumn id="21" xr3:uid="{FEDBA089-F2EC-470C-B386-348FB6AF8D89}" name="Ohrid 5km" dataDxfId="3" dataCellStyle="Comma">
      <calculatedColumnFormula>IFERROR(VLOOKUP(B4,'Охрид Трчат'!$C$35:$I$44, 4, 0), 0)</calculatedColumnFormula>
    </tableColumn>
    <tableColumn id="9" xr3:uid="{666A7EC2-38C0-4891-8012-B92ED35447D3}" name="Вкупно" dataDxfId="2" dataCellStyle="Comma">
      <calculatedColumnFormula>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calculatedColumnFormula>
    </tableColumn>
    <tableColumn id="22" xr3:uid="{7A729AE3-6C09-4D5C-A93A-AFE5C83EA80B}" name="Трки во топ 10" dataDxfId="1" dataCellStyle="Comma">
      <calculatedColumnFormula>COUNTIF(Table2723[[#This Row],[Гевгелија 10км]:[Ohrid 5km]], "&gt;0")</calculatedColumnFormula>
    </tableColumn>
    <tableColumn id="23" xr3:uid="{FEBE03DA-3681-47DF-B037-798673889F3B}" name="Просек" dataDxfId="0" dataCellStyle="Comma">
      <calculatedColumnFormula>Table2723[[#This Row],[Вкупно]]/Table2723[[#This Row],[Трки во топ 10]]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63D6-7EBD-4610-B888-2225336FC97D}">
  <sheetPr>
    <tabColor theme="4"/>
  </sheetPr>
  <dimension ref="B2:I37"/>
  <sheetViews>
    <sheetView showGridLines="0" tabSelected="1" zoomScale="88" zoomScaleNormal="88" workbookViewId="0">
      <selection activeCell="J41" sqref="J41"/>
    </sheetView>
  </sheetViews>
  <sheetFormatPr defaultRowHeight="14.4" x14ac:dyDescent="0.3"/>
  <cols>
    <col min="1" max="1" width="3.44140625" customWidth="1"/>
    <col min="2" max="2" width="28.5546875" customWidth="1"/>
    <col min="3" max="3" width="21.109375" customWidth="1"/>
    <col min="4" max="4" width="10.33203125" customWidth="1"/>
  </cols>
  <sheetData>
    <row r="2" spans="2:9" s="58" customFormat="1" ht="28.8" x14ac:dyDescent="0.55000000000000004">
      <c r="B2" s="60" t="s">
        <v>141</v>
      </c>
      <c r="C2" s="59"/>
      <c r="D2" s="59"/>
      <c r="E2" s="59"/>
      <c r="F2" s="59"/>
      <c r="G2" s="59"/>
      <c r="H2" s="59"/>
      <c r="I2" s="59"/>
    </row>
    <row r="3" spans="2:9" s="58" customFormat="1" ht="18.600000000000001" customHeight="1" x14ac:dyDescent="0.55000000000000004">
      <c r="B3" s="57"/>
    </row>
    <row r="4" spans="2:9" s="22" customFormat="1" ht="18" x14ac:dyDescent="0.35">
      <c r="B4" s="22" t="s">
        <v>82</v>
      </c>
      <c r="C4" s="23" t="s">
        <v>83</v>
      </c>
    </row>
    <row r="5" spans="2:9" x14ac:dyDescent="0.3">
      <c r="B5" s="8">
        <v>1</v>
      </c>
      <c r="C5" s="9">
        <v>12</v>
      </c>
    </row>
    <row r="6" spans="2:9" x14ac:dyDescent="0.3">
      <c r="B6" s="8">
        <f>B5+1</f>
        <v>2</v>
      </c>
      <c r="C6" s="9">
        <v>10</v>
      </c>
    </row>
    <row r="7" spans="2:9" x14ac:dyDescent="0.3">
      <c r="B7" s="8">
        <f t="shared" ref="B7:B14" si="0">B6+1</f>
        <v>3</v>
      </c>
      <c r="C7" s="9">
        <v>8</v>
      </c>
    </row>
    <row r="8" spans="2:9" x14ac:dyDescent="0.3">
      <c r="B8" s="8">
        <f t="shared" si="0"/>
        <v>4</v>
      </c>
      <c r="C8" s="9">
        <v>7</v>
      </c>
    </row>
    <row r="9" spans="2:9" x14ac:dyDescent="0.3">
      <c r="B9" s="8">
        <f t="shared" si="0"/>
        <v>5</v>
      </c>
      <c r="C9" s="9">
        <v>6</v>
      </c>
    </row>
    <row r="10" spans="2:9" x14ac:dyDescent="0.3">
      <c r="B10" s="8">
        <f t="shared" si="0"/>
        <v>6</v>
      </c>
      <c r="C10" s="9">
        <v>5</v>
      </c>
    </row>
    <row r="11" spans="2:9" x14ac:dyDescent="0.3">
      <c r="B11" s="8">
        <f t="shared" si="0"/>
        <v>7</v>
      </c>
      <c r="C11" s="9">
        <v>4</v>
      </c>
    </row>
    <row r="12" spans="2:9" x14ac:dyDescent="0.3">
      <c r="B12" s="8">
        <f t="shared" si="0"/>
        <v>8</v>
      </c>
      <c r="C12" s="9">
        <v>3</v>
      </c>
    </row>
    <row r="13" spans="2:9" x14ac:dyDescent="0.3">
      <c r="B13" s="8">
        <f t="shared" si="0"/>
        <v>9</v>
      </c>
      <c r="C13" s="9">
        <v>2</v>
      </c>
    </row>
    <row r="14" spans="2:9" x14ac:dyDescent="0.3">
      <c r="B14" s="8">
        <f t="shared" si="0"/>
        <v>10</v>
      </c>
      <c r="C14" s="9">
        <v>1</v>
      </c>
    </row>
    <row r="16" spans="2:9" s="25" customFormat="1" ht="18" x14ac:dyDescent="0.35">
      <c r="B16" s="25" t="s">
        <v>117</v>
      </c>
    </row>
    <row r="18" spans="2:4" x14ac:dyDescent="0.3">
      <c r="B18" s="16" t="s">
        <v>90</v>
      </c>
      <c r="C18" s="17" t="s">
        <v>16</v>
      </c>
      <c r="D18" s="17" t="s">
        <v>4</v>
      </c>
    </row>
    <row r="19" spans="2:4" x14ac:dyDescent="0.3">
      <c r="B19" t="s">
        <v>3</v>
      </c>
      <c r="C19" s="14">
        <v>9.6990740740740735E-3</v>
      </c>
      <c r="D19" s="15">
        <f>C19*Додатоци!$B$2</f>
        <v>838</v>
      </c>
    </row>
    <row r="20" spans="2:4" x14ac:dyDescent="0.3">
      <c r="B20" t="s">
        <v>2</v>
      </c>
      <c r="C20" s="14">
        <v>2.0810185185185185E-2</v>
      </c>
      <c r="D20" s="15">
        <f>C20*Додатоци!$B$2</f>
        <v>1798</v>
      </c>
    </row>
    <row r="21" spans="2:4" x14ac:dyDescent="0.3">
      <c r="B21" t="s">
        <v>86</v>
      </c>
      <c r="C21" s="14">
        <v>3.1643518518518515E-2</v>
      </c>
      <c r="D21" s="15">
        <f>C21*Додатоци!$B$2</f>
        <v>2733.9999999999995</v>
      </c>
    </row>
    <row r="22" spans="2:4" x14ac:dyDescent="0.3">
      <c r="B22" t="s">
        <v>0</v>
      </c>
      <c r="C22" s="14">
        <v>4.445601851851852E-2</v>
      </c>
      <c r="D22" s="15">
        <f>C22*Додатоци!$B$2</f>
        <v>3841</v>
      </c>
    </row>
    <row r="23" spans="2:4" x14ac:dyDescent="0.3">
      <c r="B23" t="s">
        <v>1</v>
      </c>
      <c r="C23" s="14">
        <v>8.9189814814814819E-2</v>
      </c>
      <c r="D23" s="15">
        <f>C23*Додатоци!$B$2</f>
        <v>7706</v>
      </c>
    </row>
    <row r="26" spans="2:4" s="24" customFormat="1" ht="18" x14ac:dyDescent="0.35">
      <c r="B26" s="24" t="s">
        <v>30</v>
      </c>
    </row>
    <row r="27" spans="2:4" x14ac:dyDescent="0.3">
      <c r="C27" s="4"/>
    </row>
    <row r="28" spans="2:4" x14ac:dyDescent="0.3">
      <c r="B28" s="16" t="s">
        <v>87</v>
      </c>
      <c r="C28" s="18" t="s">
        <v>88</v>
      </c>
    </row>
    <row r="29" spans="2:4" x14ac:dyDescent="0.3">
      <c r="B29" t="s">
        <v>84</v>
      </c>
      <c r="C29" s="4">
        <v>1</v>
      </c>
    </row>
    <row r="30" spans="2:4" x14ac:dyDescent="0.3">
      <c r="B30" t="s">
        <v>85</v>
      </c>
      <c r="C30" s="4">
        <v>0.9</v>
      </c>
    </row>
    <row r="31" spans="2:4" x14ac:dyDescent="0.3">
      <c r="B31" t="s">
        <v>29</v>
      </c>
      <c r="C31" s="4">
        <v>0.85</v>
      </c>
    </row>
    <row r="33" spans="2:3" s="26" customFormat="1" ht="18" x14ac:dyDescent="0.35">
      <c r="B33" s="26" t="s">
        <v>36</v>
      </c>
    </row>
    <row r="34" spans="2:3" s="19" customFormat="1" ht="18" x14ac:dyDescent="0.35"/>
    <row r="35" spans="2:3" x14ac:dyDescent="0.3">
      <c r="B35" s="20" t="s">
        <v>89</v>
      </c>
      <c r="C35" s="21" t="s">
        <v>88</v>
      </c>
    </row>
    <row r="36" spans="2:3" x14ac:dyDescent="0.3">
      <c r="B36" t="s">
        <v>142</v>
      </c>
      <c r="C36" s="4">
        <v>1</v>
      </c>
    </row>
    <row r="37" spans="2:3" x14ac:dyDescent="0.3">
      <c r="B37" t="s">
        <v>33</v>
      </c>
      <c r="C37" s="4">
        <v>0.75</v>
      </c>
    </row>
  </sheetData>
  <pageMargins left="0.7" right="0.7" top="0.75" bottom="0.75" header="0.3" footer="0.3"/>
  <drawing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7CFB-F8CB-4D97-8EE7-9EF8DBB9E029}">
  <sheetPr>
    <tabColor theme="4" tint="0.79998168889431442"/>
  </sheetPr>
  <dimension ref="A2:J44"/>
  <sheetViews>
    <sheetView workbookViewId="0">
      <selection activeCell="O28" sqref="O28"/>
    </sheetView>
  </sheetViews>
  <sheetFormatPr defaultRowHeight="14.4" x14ac:dyDescent="0.3"/>
  <cols>
    <col min="1" max="1" width="17.88671875" customWidth="1"/>
    <col min="2" max="2" width="21.88671875"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2</v>
      </c>
      <c r="C2">
        <f>VLOOKUP('Велес-Рацин'!B2,Правила!$B$19:$D$23,3,FALSE)</f>
        <v>1798</v>
      </c>
      <c r="D2" t="s">
        <v>4</v>
      </c>
    </row>
    <row r="3" spans="1:10" x14ac:dyDescent="0.3">
      <c r="A3" t="s">
        <v>30</v>
      </c>
      <c r="B3" s="7" t="s">
        <v>29</v>
      </c>
      <c r="C3" s="5">
        <f>VLOOKUP(B3,Правила!$B$29:$C$31,2,0)</f>
        <v>0.85</v>
      </c>
      <c r="D3" t="s">
        <v>91</v>
      </c>
    </row>
    <row r="4" spans="1:10" x14ac:dyDescent="0.3">
      <c r="A4" t="s">
        <v>36</v>
      </c>
      <c r="B4" s="11" t="s">
        <v>32</v>
      </c>
      <c r="C4" s="5">
        <f>VLOOKUP(B4,Правила!$B$36:$C$37, 2, 0)</f>
        <v>1</v>
      </c>
      <c r="D4" t="s">
        <v>91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24</v>
      </c>
      <c r="D11" s="1">
        <v>2.5381944444444443E-2</v>
      </c>
      <c r="E11">
        <f>VLOOKUP(B11,Правила!$B$5:$C$14,2,FALSE)</f>
        <v>12</v>
      </c>
      <c r="F11" s="2">
        <f>10*(1-(D11*Додатоци!$B$2-'Велес-Рацин'!$C$2)/'Велес-Рацин'!$C$2)</f>
        <v>7.8031145717463843</v>
      </c>
      <c r="G11" s="2">
        <f>$C$3</f>
        <v>0.85</v>
      </c>
      <c r="H11" s="2">
        <f>$C$4</f>
        <v>1</v>
      </c>
      <c r="I11" s="2">
        <f>E11+(F11*G11*H11)</f>
        <v>18.632647385984427</v>
      </c>
      <c r="J11" s="2"/>
    </row>
    <row r="12" spans="1:10" x14ac:dyDescent="0.3">
      <c r="B12" s="8">
        <f>B11+1</f>
        <v>2</v>
      </c>
      <c r="C12" t="s">
        <v>48</v>
      </c>
      <c r="D12" s="1">
        <v>2.6493055555555554E-2</v>
      </c>
      <c r="E12">
        <f>VLOOKUP(B12,Правила!$B$5:$C$14,2,FALSE)</f>
        <v>10</v>
      </c>
      <c r="F12" s="2">
        <f>10*(1-(D12*Додатоци!$B$2-'Велес-Рацин'!$C$2)/'Велес-Рацин'!$C$2)</f>
        <v>7.2691879866518345</v>
      </c>
      <c r="G12" s="2">
        <f t="shared" ref="G12:G20" si="0">$C$3</f>
        <v>0.85</v>
      </c>
      <c r="H12" s="2">
        <f t="shared" ref="H12:H20" si="1">$C$4</f>
        <v>1</v>
      </c>
      <c r="I12" s="2">
        <f t="shared" ref="I12:I20" si="2">E12+(F12*G12*H12)</f>
        <v>16.17880978865406</v>
      </c>
    </row>
    <row r="13" spans="1:10" x14ac:dyDescent="0.3">
      <c r="B13" s="8">
        <f t="shared" ref="B13:B20" si="3">B12+1</f>
        <v>3</v>
      </c>
      <c r="C13" t="s">
        <v>14</v>
      </c>
      <c r="D13" s="1">
        <v>2.6550925925925926E-2</v>
      </c>
      <c r="E13">
        <f>VLOOKUP(B13,Правила!$B$5:$C$14,2,FALSE)</f>
        <v>8</v>
      </c>
      <c r="F13" s="2">
        <f>10*(1-(D13*Додатоци!$B$2-'Велес-Рацин'!$C$2)/'Велес-Рацин'!$C$2)</f>
        <v>7.2413793103448274</v>
      </c>
      <c r="G13" s="2">
        <f t="shared" si="0"/>
        <v>0.85</v>
      </c>
      <c r="H13" s="2">
        <f t="shared" si="1"/>
        <v>1</v>
      </c>
      <c r="I13" s="2">
        <f t="shared" si="2"/>
        <v>14.155172413793103</v>
      </c>
    </row>
    <row r="14" spans="1:10" x14ac:dyDescent="0.3">
      <c r="B14" s="8">
        <f t="shared" si="3"/>
        <v>4</v>
      </c>
      <c r="C14" t="s">
        <v>13</v>
      </c>
      <c r="D14" s="1">
        <v>2.704861111111111E-2</v>
      </c>
      <c r="E14">
        <f>VLOOKUP(B14,Правила!$B$5:$C$14,2,FALSE)</f>
        <v>7</v>
      </c>
      <c r="F14" s="2">
        <f>10*(1-(D14*Додатоци!$B$2-'Велес-Рацин'!$C$2)/'Велес-Рацин'!$C$2)</f>
        <v>7.0022246941045605</v>
      </c>
      <c r="G14" s="2">
        <f t="shared" si="0"/>
        <v>0.85</v>
      </c>
      <c r="H14" s="2">
        <f t="shared" si="1"/>
        <v>1</v>
      </c>
      <c r="I14" s="2">
        <f t="shared" si="2"/>
        <v>12.951890989988875</v>
      </c>
    </row>
    <row r="15" spans="1:10" x14ac:dyDescent="0.3">
      <c r="B15" s="8">
        <f t="shared" si="3"/>
        <v>5</v>
      </c>
      <c r="C15" t="s">
        <v>61</v>
      </c>
      <c r="D15" s="1">
        <v>2.8182870370370372E-2</v>
      </c>
      <c r="E15">
        <f>VLOOKUP(B15,Правила!$B$5:$C$14,2,FALSE)</f>
        <v>6</v>
      </c>
      <c r="F15" s="2">
        <f>10*(1-(D15*Додатоци!$B$2-'Велес-Рацин'!$C$2)/'Велес-Рацин'!$C$2)</f>
        <v>6.4571746384872082</v>
      </c>
      <c r="G15" s="2">
        <f t="shared" si="0"/>
        <v>0.85</v>
      </c>
      <c r="H15" s="2">
        <f t="shared" si="1"/>
        <v>1</v>
      </c>
      <c r="I15" s="2">
        <f t="shared" si="2"/>
        <v>11.488598442714128</v>
      </c>
    </row>
    <row r="16" spans="1:10" x14ac:dyDescent="0.3">
      <c r="B16" s="8">
        <f t="shared" si="3"/>
        <v>6</v>
      </c>
      <c r="C16" t="s">
        <v>65</v>
      </c>
      <c r="D16" s="1">
        <v>2.8912037037037038E-2</v>
      </c>
      <c r="E16">
        <f>VLOOKUP(B16,Правила!$B$5:$C$14,2,FALSE)</f>
        <v>5</v>
      </c>
      <c r="F16" s="2">
        <f>10*(1-(D16*Додатоци!$B$2-'Велес-Рацин'!$C$2)/'Велес-Рацин'!$C$2)</f>
        <v>6.1067853170189101</v>
      </c>
      <c r="G16" s="2">
        <f t="shared" si="0"/>
        <v>0.85</v>
      </c>
      <c r="H16" s="2">
        <f t="shared" si="1"/>
        <v>1</v>
      </c>
      <c r="I16" s="2">
        <f t="shared" si="2"/>
        <v>10.190767519466075</v>
      </c>
    </row>
    <row r="17" spans="1:9" x14ac:dyDescent="0.3">
      <c r="B17" s="8">
        <f t="shared" si="3"/>
        <v>7</v>
      </c>
      <c r="C17" t="s">
        <v>112</v>
      </c>
      <c r="D17" s="1">
        <v>2.8946759259259259E-2</v>
      </c>
      <c r="E17">
        <f>VLOOKUP(B17,Правила!$B$5:$C$14,2,FALSE)</f>
        <v>4</v>
      </c>
      <c r="F17" s="2">
        <f>10*(1-(D17*Додатоци!$B$2-'Велес-Рацин'!$C$2)/'Велес-Рацин'!$C$2)</f>
        <v>6.0901001112347055</v>
      </c>
      <c r="G17" s="2">
        <f t="shared" si="0"/>
        <v>0.85</v>
      </c>
      <c r="H17" s="2">
        <f t="shared" si="1"/>
        <v>1</v>
      </c>
      <c r="I17" s="2">
        <f t="shared" si="2"/>
        <v>9.1765850945494982</v>
      </c>
    </row>
    <row r="18" spans="1:9" x14ac:dyDescent="0.3">
      <c r="B18" s="8">
        <f t="shared" si="3"/>
        <v>8</v>
      </c>
      <c r="C18" t="s">
        <v>63</v>
      </c>
      <c r="D18" s="1">
        <v>2.9282407407407406E-2</v>
      </c>
      <c r="E18">
        <f>VLOOKUP(B18,Правила!$B$5:$C$14,2,FALSE)</f>
        <v>3</v>
      </c>
      <c r="F18" s="2">
        <f>10*(1-(D18*Додатоци!$B$2-'Велес-Рацин'!$C$2)/'Велес-Рацин'!$C$2)</f>
        <v>5.9288097886540605</v>
      </c>
      <c r="G18" s="2">
        <f t="shared" si="0"/>
        <v>0.85</v>
      </c>
      <c r="H18" s="2">
        <f t="shared" si="1"/>
        <v>1</v>
      </c>
      <c r="I18" s="2">
        <f t="shared" si="2"/>
        <v>8.0394883203559502</v>
      </c>
    </row>
    <row r="19" spans="1:9" x14ac:dyDescent="0.3">
      <c r="B19" s="8">
        <f t="shared" si="3"/>
        <v>9</v>
      </c>
      <c r="C19" t="s">
        <v>69</v>
      </c>
      <c r="D19" s="1">
        <v>3.0081018518518517E-2</v>
      </c>
      <c r="E19">
        <f>VLOOKUP(B19,Правила!$B$5:$C$14,2,FALSE)</f>
        <v>2</v>
      </c>
      <c r="F19" s="2">
        <f>10*(1-(D19*Додатоци!$B$2-'Велес-Рацин'!$C$2)/'Велес-Рацин'!$C$2)</f>
        <v>5.5450500556173532</v>
      </c>
      <c r="G19" s="2">
        <f t="shared" si="0"/>
        <v>0.85</v>
      </c>
      <c r="H19" s="2">
        <f t="shared" si="1"/>
        <v>1</v>
      </c>
      <c r="I19" s="2">
        <f t="shared" si="2"/>
        <v>6.71329254727475</v>
      </c>
    </row>
    <row r="20" spans="1:9" x14ac:dyDescent="0.3">
      <c r="B20" s="8">
        <f t="shared" si="3"/>
        <v>10</v>
      </c>
      <c r="C20" t="s">
        <v>94</v>
      </c>
      <c r="D20" s="1">
        <v>3.0347222222222223E-2</v>
      </c>
      <c r="E20">
        <f>VLOOKUP(B20,Правила!$B$5:$C$14,2,FALSE)</f>
        <v>1</v>
      </c>
      <c r="F20" s="2">
        <f>10*(1-(D20*Додатоци!$B$2-'Велес-Рацин'!$C$2)/'Велес-Рацин'!$C$2)</f>
        <v>5.4171301446051165</v>
      </c>
      <c r="G20" s="2">
        <f t="shared" si="0"/>
        <v>0.85</v>
      </c>
      <c r="H20" s="2">
        <f t="shared" si="1"/>
        <v>1</v>
      </c>
      <c r="I20" s="2">
        <f t="shared" si="2"/>
        <v>5.6045606229143488</v>
      </c>
    </row>
    <row r="24" spans="1:9" x14ac:dyDescent="0.3">
      <c r="A24" t="s">
        <v>37</v>
      </c>
    </row>
    <row r="26" spans="1:9" x14ac:dyDescent="0.3">
      <c r="A26" t="s">
        <v>19</v>
      </c>
      <c r="B26" s="6" t="s">
        <v>3</v>
      </c>
      <c r="C26">
        <f>VLOOKUP('Велес-Рацин'!B26,Правила!$B$19:$D$23,3,FALSE)</f>
        <v>838</v>
      </c>
    </row>
    <row r="27" spans="1:9" x14ac:dyDescent="0.3">
      <c r="A27" t="s">
        <v>30</v>
      </c>
      <c r="B27" s="7" t="s">
        <v>84</v>
      </c>
      <c r="C27" s="5">
        <f>VLOOKUP(B27,Правила!$B$29:$C$31,2,0)</f>
        <v>1</v>
      </c>
    </row>
    <row r="28" spans="1:9" x14ac:dyDescent="0.3">
      <c r="A28" t="s">
        <v>36</v>
      </c>
      <c r="B28" s="11" t="s">
        <v>33</v>
      </c>
      <c r="C28" s="5">
        <f>VLOOKUP(B28,Правила!$B$36:$C$37, 2, 0)</f>
        <v>0.75</v>
      </c>
    </row>
    <row r="32" spans="1:9" x14ac:dyDescent="0.3">
      <c r="A32" t="s">
        <v>5</v>
      </c>
    </row>
    <row r="34" spans="1:9" ht="28.8" x14ac:dyDescent="0.3">
      <c r="A34" s="10"/>
      <c r="B34" s="27" t="s">
        <v>81</v>
      </c>
      <c r="C34" s="27" t="s">
        <v>34</v>
      </c>
      <c r="D34" s="27" t="s">
        <v>16</v>
      </c>
      <c r="E34" s="27" t="s">
        <v>92</v>
      </c>
      <c r="F34" s="27" t="s">
        <v>17</v>
      </c>
      <c r="G34" s="27" t="s">
        <v>31</v>
      </c>
      <c r="H34" s="27" t="s">
        <v>35</v>
      </c>
      <c r="I34" s="27" t="s">
        <v>18</v>
      </c>
    </row>
    <row r="35" spans="1:9" x14ac:dyDescent="0.3">
      <c r="B35" s="8">
        <v>1</v>
      </c>
      <c r="C35" t="s">
        <v>22</v>
      </c>
      <c r="D35" s="1">
        <v>1.2118055555555556E-2</v>
      </c>
      <c r="E35">
        <f>VLOOKUP(B35,Правила!$B$5:$C$14,2,FALSE)</f>
        <v>12</v>
      </c>
      <c r="F35" s="2">
        <f>10*(1-(D35*Додатоци!$B$2-$C$26)/$C$26)</f>
        <v>7.5059665871121712</v>
      </c>
      <c r="G35" s="2">
        <f t="shared" ref="G35:G44" si="4">$C$27</f>
        <v>1</v>
      </c>
      <c r="H35" s="2">
        <f t="shared" ref="H35:H44" si="5">$C$28</f>
        <v>0.75</v>
      </c>
      <c r="I35" s="2">
        <f>E35+(F35*G35*H35)</f>
        <v>17.629474940334127</v>
      </c>
    </row>
    <row r="36" spans="1:9" x14ac:dyDescent="0.3">
      <c r="B36" s="8">
        <f>B35+1</f>
        <v>2</v>
      </c>
      <c r="C36" t="s">
        <v>41</v>
      </c>
      <c r="D36" s="1">
        <v>1.2164351851851852E-2</v>
      </c>
      <c r="E36">
        <f>VLOOKUP(B36,Правила!$B$5:$C$14,2,FALSE)</f>
        <v>10</v>
      </c>
      <c r="F36" s="2">
        <f>10*(1-(D36*Додатоци!$B$2-$C$26)/$C$26)</f>
        <v>7.4582338902147969</v>
      </c>
      <c r="G36" s="2">
        <f t="shared" si="4"/>
        <v>1</v>
      </c>
      <c r="H36" s="2">
        <f t="shared" si="5"/>
        <v>0.75</v>
      </c>
      <c r="I36" s="2">
        <f t="shared" ref="I36:I44" si="6">E36+(F36*G36*H36)</f>
        <v>15.593675417661098</v>
      </c>
    </row>
    <row r="37" spans="1:9" x14ac:dyDescent="0.3">
      <c r="B37" s="8">
        <f t="shared" ref="B37:B44" si="7">B36+1</f>
        <v>3</v>
      </c>
      <c r="C37" t="s">
        <v>9</v>
      </c>
      <c r="D37" s="1">
        <v>1.2280092592592592E-2</v>
      </c>
      <c r="E37">
        <f>VLOOKUP(B37,Правила!$B$5:$C$14,2,FALSE)</f>
        <v>8</v>
      </c>
      <c r="F37" s="2">
        <f>10*(1-(D37*Додатоци!$B$2-$C$26)/$C$26)</f>
        <v>7.3389021479713605</v>
      </c>
      <c r="G37" s="2">
        <f t="shared" si="4"/>
        <v>1</v>
      </c>
      <c r="H37" s="2">
        <f t="shared" si="5"/>
        <v>0.75</v>
      </c>
      <c r="I37" s="2">
        <f t="shared" si="6"/>
        <v>13.50417661097852</v>
      </c>
    </row>
    <row r="38" spans="1:9" x14ac:dyDescent="0.3">
      <c r="B38" s="8">
        <f t="shared" si="7"/>
        <v>4</v>
      </c>
      <c r="C38" t="s">
        <v>40</v>
      </c>
      <c r="D38" s="1">
        <v>1.269675925925926E-2</v>
      </c>
      <c r="E38">
        <f>VLOOKUP(B38,Правила!$B$5:$C$14,2,FALSE)</f>
        <v>7</v>
      </c>
      <c r="F38" s="2">
        <f>10*(1-(D38*Додатоци!$B$2-$C$26)/$C$26)</f>
        <v>6.9093078758949877</v>
      </c>
      <c r="G38" s="2">
        <f t="shared" si="4"/>
        <v>1</v>
      </c>
      <c r="H38" s="2">
        <f t="shared" si="5"/>
        <v>0.75</v>
      </c>
      <c r="I38" s="2">
        <f t="shared" si="6"/>
        <v>12.18198090692124</v>
      </c>
    </row>
    <row r="39" spans="1:9" x14ac:dyDescent="0.3">
      <c r="B39" s="8">
        <f t="shared" si="7"/>
        <v>5</v>
      </c>
      <c r="C39" t="s">
        <v>50</v>
      </c>
      <c r="D39" s="1">
        <v>1.3032407407407407E-2</v>
      </c>
      <c r="E39">
        <f>VLOOKUP(B39,Правила!$B$5:$C$14,2,FALSE)</f>
        <v>6</v>
      </c>
      <c r="F39" s="2">
        <f>10*(1-(D39*Додатоци!$B$2-$C$26)/$C$26)</f>
        <v>6.5632458233890212</v>
      </c>
      <c r="G39" s="2">
        <f t="shared" si="4"/>
        <v>1</v>
      </c>
      <c r="H39" s="2">
        <f t="shared" si="5"/>
        <v>0.75</v>
      </c>
      <c r="I39" s="2">
        <f t="shared" si="6"/>
        <v>10.922434367541765</v>
      </c>
    </row>
    <row r="40" spans="1:9" x14ac:dyDescent="0.3">
      <c r="B40" s="8">
        <f t="shared" si="7"/>
        <v>6</v>
      </c>
      <c r="C40" t="s">
        <v>43</v>
      </c>
      <c r="D40" s="1">
        <v>1.3263888888888889E-2</v>
      </c>
      <c r="E40">
        <f>VLOOKUP(B40,Правила!$B$5:$C$14,2,FALSE)</f>
        <v>5</v>
      </c>
      <c r="F40" s="2">
        <f>10*(1-(D40*Додатоци!$B$2-$C$26)/$C$26)</f>
        <v>6.3245823389021467</v>
      </c>
      <c r="G40" s="2">
        <f t="shared" si="4"/>
        <v>1</v>
      </c>
      <c r="H40" s="2">
        <f t="shared" si="5"/>
        <v>0.75</v>
      </c>
      <c r="I40" s="2">
        <f t="shared" si="6"/>
        <v>9.74343675417661</v>
      </c>
    </row>
    <row r="41" spans="1:9" x14ac:dyDescent="0.3">
      <c r="B41" s="8">
        <f t="shared" si="7"/>
        <v>7</v>
      </c>
      <c r="C41" t="s">
        <v>108</v>
      </c>
      <c r="D41" s="1">
        <v>1.3888888888888888E-2</v>
      </c>
      <c r="E41">
        <f>VLOOKUP(B41,Правила!$B$5:$C$14,2,FALSE)</f>
        <v>4</v>
      </c>
      <c r="F41" s="2">
        <f>10*(1-(D41*Додатоци!$B$2-$C$26)/$C$26)</f>
        <v>5.6801909307875897</v>
      </c>
      <c r="G41" s="2">
        <f t="shared" si="4"/>
        <v>1</v>
      </c>
      <c r="H41" s="2">
        <f t="shared" si="5"/>
        <v>0.75</v>
      </c>
      <c r="I41" s="2">
        <f t="shared" si="6"/>
        <v>8.2601431980906916</v>
      </c>
    </row>
    <row r="42" spans="1:9" x14ac:dyDescent="0.3">
      <c r="B42" s="8">
        <f t="shared" si="7"/>
        <v>8</v>
      </c>
      <c r="C42" t="s">
        <v>46</v>
      </c>
      <c r="D42" s="1">
        <v>1.3935185185185186E-2</v>
      </c>
      <c r="E42">
        <f>VLOOKUP(B42,Правила!$B$5:$C$14,2,FALSE)</f>
        <v>3</v>
      </c>
      <c r="F42" s="2">
        <f>10*(1-(D42*Додатоци!$B$2-$C$26)/$C$26)</f>
        <v>5.6324582338902136</v>
      </c>
      <c r="G42" s="2">
        <f t="shared" si="4"/>
        <v>1</v>
      </c>
      <c r="H42" s="2">
        <f t="shared" si="5"/>
        <v>0.75</v>
      </c>
      <c r="I42" s="2">
        <f t="shared" si="6"/>
        <v>7.2243436754176606</v>
      </c>
    </row>
    <row r="43" spans="1:9" x14ac:dyDescent="0.3">
      <c r="B43" s="8">
        <f t="shared" si="7"/>
        <v>9</v>
      </c>
      <c r="C43" t="s">
        <v>113</v>
      </c>
      <c r="D43" s="1">
        <v>1.4780092592592593E-2</v>
      </c>
      <c r="E43">
        <f>VLOOKUP(B43,Правила!$B$5:$C$14,2,FALSE)</f>
        <v>2</v>
      </c>
      <c r="F43" s="2">
        <f>10*(1-(D43*Додатоци!$B$2-$C$26)/$C$26)</f>
        <v>4.7613365155131255</v>
      </c>
      <c r="G43" s="2">
        <f t="shared" si="4"/>
        <v>1</v>
      </c>
      <c r="H43" s="2">
        <f t="shared" si="5"/>
        <v>0.75</v>
      </c>
      <c r="I43" s="2">
        <f t="shared" si="6"/>
        <v>5.5710023866348442</v>
      </c>
    </row>
    <row r="44" spans="1:9" x14ac:dyDescent="0.3">
      <c r="B44" s="8">
        <f t="shared" si="7"/>
        <v>10</v>
      </c>
      <c r="C44" t="s">
        <v>114</v>
      </c>
      <c r="D44" s="1">
        <v>1.5046296296296295E-2</v>
      </c>
      <c r="E44">
        <f>VLOOKUP(B44,Правила!$B$5:$C$14,2,FALSE)</f>
        <v>1</v>
      </c>
      <c r="F44" s="2">
        <f>10*(1-(D44*Додатоци!$B$2-$C$26)/$C$26)</f>
        <v>4.4868735083532219</v>
      </c>
      <c r="G44" s="2">
        <f t="shared" si="4"/>
        <v>1</v>
      </c>
      <c r="H44" s="2">
        <f t="shared" si="5"/>
        <v>0.75</v>
      </c>
      <c r="I44" s="2">
        <f t="shared" si="6"/>
        <v>4.3651551312649168</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75B59AE-4352-4DF4-AA36-7711C8A9D4B6}">
          <x14:formula1>
            <xm:f>Правила!$B$36:$B$37</xm:f>
          </x14:formula1>
          <xm:sqref>B4 B28</xm:sqref>
        </x14:dataValidation>
        <x14:dataValidation type="list" allowBlank="1" showInputMessage="1" showErrorMessage="1" xr:uid="{C155E064-8ED2-4BE5-89FD-5F034D967005}">
          <x14:formula1>
            <xm:f>Правила!$B$29:$B$31</xm:f>
          </x14:formula1>
          <xm:sqref>B3 B27</xm:sqref>
        </x14:dataValidation>
        <x14:dataValidation type="list" allowBlank="1" showInputMessage="1" showErrorMessage="1" xr:uid="{9F59F1FF-91F8-4DC2-BAA4-BB54D1711898}">
          <x14:formula1>
            <xm:f>Правила!$B$19:$B$23</xm:f>
          </x14:formula1>
          <xm:sqref>B2 B26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918BC-6DEB-4FF1-8835-88D7009C13AF}">
  <sheetPr>
    <tabColor theme="4" tint="0.79998168889431442"/>
  </sheetPr>
  <dimension ref="A2:J44"/>
  <sheetViews>
    <sheetView workbookViewId="0">
      <selection activeCell="K42" sqref="K42"/>
    </sheetView>
  </sheetViews>
  <sheetFormatPr defaultRowHeight="14.4" x14ac:dyDescent="0.3"/>
  <cols>
    <col min="1" max="1" width="17.88671875" customWidth="1"/>
    <col min="2" max="2" width="23.77734375"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2</v>
      </c>
      <c r="C2">
        <f>VLOOKUP(КRUN!B2,Правила!$B$19:$D$23,3,FALSE)</f>
        <v>1798</v>
      </c>
      <c r="D2" t="s">
        <v>4</v>
      </c>
    </row>
    <row r="3" spans="1:10" x14ac:dyDescent="0.3">
      <c r="A3" t="s">
        <v>30</v>
      </c>
      <c r="B3" s="7" t="s">
        <v>85</v>
      </c>
      <c r="C3" s="5">
        <f>VLOOKUP(B3,Правила!$B$29:$C$31,2,0)</f>
        <v>0.9</v>
      </c>
      <c r="D3" t="s">
        <v>91</v>
      </c>
    </row>
    <row r="4" spans="1:10" x14ac:dyDescent="0.3">
      <c r="A4" t="s">
        <v>36</v>
      </c>
      <c r="B4" s="11" t="s">
        <v>32</v>
      </c>
      <c r="C4" s="5">
        <f>VLOOKUP(B4,Правила!$B$36:$C$37, 2, 0)</f>
        <v>1</v>
      </c>
      <c r="D4" t="s">
        <v>91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6</v>
      </c>
      <c r="D11" s="1">
        <v>2.1944444444444444E-2</v>
      </c>
      <c r="E11">
        <f>VLOOKUP(B11,Правила!$B$5:$C$14,2,FALSE)</f>
        <v>12</v>
      </c>
      <c r="F11" s="2">
        <f>10*(1-(D11*Додатоци!$B$2-КRUN!$C$2)/КRUN!$C$2)</f>
        <v>9.4549499443826477</v>
      </c>
      <c r="G11" s="2">
        <f>$C$3</f>
        <v>0.9</v>
      </c>
      <c r="H11" s="2">
        <f>$C$4</f>
        <v>1</v>
      </c>
      <c r="I11" s="2">
        <f>E11+(F11*G11*H11)</f>
        <v>20.509454949944384</v>
      </c>
      <c r="J11" s="2"/>
    </row>
    <row r="12" spans="1:10" x14ac:dyDescent="0.3">
      <c r="B12" s="8">
        <f>B11+1</f>
        <v>2</v>
      </c>
      <c r="C12" t="s">
        <v>20</v>
      </c>
      <c r="D12" s="1">
        <v>2.3009259259259261E-2</v>
      </c>
      <c r="E12">
        <f>VLOOKUP(B12,Правила!$B$5:$C$14,2,FALSE)</f>
        <v>10</v>
      </c>
      <c r="F12" s="2">
        <f>10*(1-(D12*Додатоци!$B$2-КRUN!$C$2)/КRUN!$C$2)</f>
        <v>8.9432703003337046</v>
      </c>
      <c r="G12" s="2">
        <f t="shared" ref="G12:G20" si="0">$C$3</f>
        <v>0.9</v>
      </c>
      <c r="H12" s="2">
        <f t="shared" ref="H12:H20" si="1">$C$4</f>
        <v>1</v>
      </c>
      <c r="I12" s="2">
        <f t="shared" ref="I12:I20" si="2">E12+(F12*G12*H12)</f>
        <v>18.048943270300335</v>
      </c>
    </row>
    <row r="13" spans="1:10" x14ac:dyDescent="0.3">
      <c r="B13" s="8">
        <f t="shared" ref="B13:B20" si="3">B12+1</f>
        <v>3</v>
      </c>
      <c r="C13" t="s">
        <v>8</v>
      </c>
      <c r="D13" s="1">
        <v>2.3148148148148147E-2</v>
      </c>
      <c r="E13">
        <f>VLOOKUP(B13,Правила!$B$5:$C$14,2,FALSE)</f>
        <v>8</v>
      </c>
      <c r="F13" s="2">
        <f>10*(1-(D13*Додатоци!$B$2-КRUN!$C$2)/КRUN!$C$2)</f>
        <v>8.8765294771968843</v>
      </c>
      <c r="G13" s="2">
        <f t="shared" si="0"/>
        <v>0.9</v>
      </c>
      <c r="H13" s="2">
        <f t="shared" si="1"/>
        <v>1</v>
      </c>
      <c r="I13" s="2">
        <f t="shared" si="2"/>
        <v>15.988876529477196</v>
      </c>
    </row>
    <row r="14" spans="1:10" x14ac:dyDescent="0.3">
      <c r="B14" s="8">
        <f t="shared" si="3"/>
        <v>4</v>
      </c>
      <c r="C14" t="s">
        <v>14</v>
      </c>
      <c r="D14" s="1">
        <v>2.4872685185185185E-2</v>
      </c>
      <c r="E14">
        <f>VLOOKUP(B14,Правила!$B$5:$C$14,2,FALSE)</f>
        <v>7</v>
      </c>
      <c r="F14" s="2">
        <f>10*(1-(D14*Додатоци!$B$2-КRUN!$C$2)/КRUN!$C$2)</f>
        <v>8.0478309232480534</v>
      </c>
      <c r="G14" s="2">
        <f t="shared" si="0"/>
        <v>0.9</v>
      </c>
      <c r="H14" s="2">
        <f t="shared" si="1"/>
        <v>1</v>
      </c>
      <c r="I14" s="2">
        <f t="shared" si="2"/>
        <v>14.243047830923249</v>
      </c>
    </row>
    <row r="15" spans="1:10" x14ac:dyDescent="0.3">
      <c r="B15" s="8">
        <f t="shared" si="3"/>
        <v>5</v>
      </c>
      <c r="C15" t="s">
        <v>24</v>
      </c>
      <c r="D15" s="1">
        <v>2.539351851851852E-2</v>
      </c>
      <c r="E15">
        <f>VLOOKUP(B15,Правила!$B$5:$C$14,2,FALSE)</f>
        <v>6</v>
      </c>
      <c r="F15" s="2">
        <f>10*(1-(D15*Додатоци!$B$2-КRUN!$C$2)/КRUN!$C$2)</f>
        <v>7.7975528364849831</v>
      </c>
      <c r="G15" s="2">
        <f t="shared" si="0"/>
        <v>0.9</v>
      </c>
      <c r="H15" s="2">
        <f t="shared" si="1"/>
        <v>1</v>
      </c>
      <c r="I15" s="2">
        <f t="shared" si="2"/>
        <v>13.017797552836484</v>
      </c>
    </row>
    <row r="16" spans="1:10" x14ac:dyDescent="0.3">
      <c r="B16" s="8">
        <f t="shared" si="3"/>
        <v>6</v>
      </c>
      <c r="C16" t="s">
        <v>123</v>
      </c>
      <c r="D16" s="1">
        <v>2.6400462962962962E-2</v>
      </c>
      <c r="E16">
        <f>VLOOKUP(B16,Правила!$B$5:$C$14,2,FALSE)</f>
        <v>5</v>
      </c>
      <c r="F16" s="2">
        <f>10*(1-(D16*Додатоци!$B$2-КRUN!$C$2)/КRUN!$C$2)</f>
        <v>7.3136818687430472</v>
      </c>
      <c r="G16" s="2">
        <f t="shared" si="0"/>
        <v>0.9</v>
      </c>
      <c r="H16" s="2">
        <f t="shared" si="1"/>
        <v>1</v>
      </c>
      <c r="I16" s="2">
        <f t="shared" si="2"/>
        <v>11.582313681868744</v>
      </c>
    </row>
    <row r="17" spans="1:9" x14ac:dyDescent="0.3">
      <c r="B17" s="8">
        <f t="shared" si="3"/>
        <v>7</v>
      </c>
      <c r="C17" t="s">
        <v>124</v>
      </c>
      <c r="D17" s="1">
        <v>2.6435185185185187E-2</v>
      </c>
      <c r="E17">
        <f>VLOOKUP(B17,Правила!$B$5:$C$14,2,FALSE)</f>
        <v>4</v>
      </c>
      <c r="F17" s="2">
        <f>10*(1-(D17*Додатоци!$B$2-КRUN!$C$2)/КRUN!$C$2)</f>
        <v>7.2969966629588434</v>
      </c>
      <c r="G17" s="2">
        <f t="shared" si="0"/>
        <v>0.9</v>
      </c>
      <c r="H17" s="2">
        <f t="shared" si="1"/>
        <v>1</v>
      </c>
      <c r="I17" s="2">
        <f t="shared" si="2"/>
        <v>10.567296996662959</v>
      </c>
    </row>
    <row r="18" spans="1:9" x14ac:dyDescent="0.3">
      <c r="B18" s="8">
        <f t="shared" si="3"/>
        <v>8</v>
      </c>
      <c r="C18" t="s">
        <v>125</v>
      </c>
      <c r="D18" s="1">
        <v>2.7696759259259258E-2</v>
      </c>
      <c r="E18">
        <f>VLOOKUP(B18,Правила!$B$5:$C$14,2,FALSE)</f>
        <v>3</v>
      </c>
      <c r="F18" s="2">
        <f>10*(1-(D18*Додатоци!$B$2-КRUN!$C$2)/КRUN!$C$2)</f>
        <v>6.690767519466073</v>
      </c>
      <c r="G18" s="2">
        <f t="shared" si="0"/>
        <v>0.9</v>
      </c>
      <c r="H18" s="2">
        <f t="shared" si="1"/>
        <v>1</v>
      </c>
      <c r="I18" s="2">
        <f t="shared" si="2"/>
        <v>9.0216907675194662</v>
      </c>
    </row>
    <row r="19" spans="1:9" x14ac:dyDescent="0.3">
      <c r="B19" s="8">
        <f t="shared" si="3"/>
        <v>9</v>
      </c>
      <c r="C19" t="s">
        <v>126</v>
      </c>
      <c r="D19" s="1">
        <v>2.9224537037037038E-2</v>
      </c>
      <c r="E19">
        <f>VLOOKUP(B19,Правила!$B$5:$C$14,2,FALSE)</f>
        <v>2</v>
      </c>
      <c r="F19" s="2">
        <f>10*(1-(D19*Додатоци!$B$2-КRUN!$C$2)/КRUN!$C$2)</f>
        <v>5.9566184649610676</v>
      </c>
      <c r="G19" s="2">
        <f t="shared" si="0"/>
        <v>0.9</v>
      </c>
      <c r="H19" s="2">
        <f t="shared" si="1"/>
        <v>1</v>
      </c>
      <c r="I19" s="2">
        <f t="shared" si="2"/>
        <v>7.3609566184649609</v>
      </c>
    </row>
    <row r="20" spans="1:9" x14ac:dyDescent="0.3">
      <c r="B20" s="8">
        <f t="shared" si="3"/>
        <v>10</v>
      </c>
      <c r="C20" t="s">
        <v>127</v>
      </c>
      <c r="D20" s="1">
        <v>2.9976851851851852E-2</v>
      </c>
      <c r="E20">
        <f>VLOOKUP(B20,Правила!$B$5:$C$14,2,FALSE)</f>
        <v>1</v>
      </c>
      <c r="F20" s="2">
        <f>10*(1-(D20*Додатоци!$B$2-КRUN!$C$2)/КRUN!$C$2)</f>
        <v>5.5951056729699662</v>
      </c>
      <c r="G20" s="2">
        <f t="shared" si="0"/>
        <v>0.9</v>
      </c>
      <c r="H20" s="2">
        <f t="shared" si="1"/>
        <v>1</v>
      </c>
      <c r="I20" s="2">
        <f t="shared" si="2"/>
        <v>6.0355951056729698</v>
      </c>
    </row>
    <row r="24" spans="1:9" x14ac:dyDescent="0.3">
      <c r="A24" t="s">
        <v>37</v>
      </c>
    </row>
    <row r="26" spans="1:9" x14ac:dyDescent="0.3">
      <c r="A26" t="s">
        <v>19</v>
      </c>
      <c r="B26" s="6" t="s">
        <v>3</v>
      </c>
      <c r="C26">
        <f>VLOOKUP(КRUN!B26,Правила!$B$19:$D$23,3,FALSE)</f>
        <v>838</v>
      </c>
    </row>
    <row r="27" spans="1:9" x14ac:dyDescent="0.3">
      <c r="A27" t="s">
        <v>30</v>
      </c>
      <c r="B27" s="7" t="s">
        <v>85</v>
      </c>
      <c r="C27" s="5">
        <f>VLOOKUP(B27,Правила!$B$29:$C$31,2,0)</f>
        <v>0.9</v>
      </c>
    </row>
    <row r="28" spans="1:9" x14ac:dyDescent="0.3">
      <c r="A28" t="s">
        <v>36</v>
      </c>
      <c r="B28" s="11" t="s">
        <v>33</v>
      </c>
      <c r="C28" s="5">
        <f>VLOOKUP(B28,Правила!$B$36:$C$37, 2, 0)</f>
        <v>0.75</v>
      </c>
    </row>
    <row r="32" spans="1:9" x14ac:dyDescent="0.3">
      <c r="A32" t="s">
        <v>5</v>
      </c>
    </row>
    <row r="34" spans="1:9" ht="28.8" x14ac:dyDescent="0.3">
      <c r="A34" s="10"/>
      <c r="B34" s="27" t="s">
        <v>81</v>
      </c>
      <c r="C34" s="27" t="s">
        <v>34</v>
      </c>
      <c r="D34" s="27" t="s">
        <v>16</v>
      </c>
      <c r="E34" s="27" t="s">
        <v>92</v>
      </c>
      <c r="F34" s="27" t="s">
        <v>17</v>
      </c>
      <c r="G34" s="27" t="s">
        <v>31</v>
      </c>
      <c r="H34" s="27" t="s">
        <v>35</v>
      </c>
      <c r="I34" s="27" t="s">
        <v>18</v>
      </c>
    </row>
    <row r="35" spans="1:9" x14ac:dyDescent="0.3">
      <c r="B35" s="8">
        <v>1</v>
      </c>
      <c r="C35" t="s">
        <v>9</v>
      </c>
      <c r="D35" s="1">
        <v>1.1238425925925926E-2</v>
      </c>
      <c r="E35">
        <f>VLOOKUP(B35,Правила!$B$5:$C$14,2,FALSE)</f>
        <v>12</v>
      </c>
      <c r="F35" s="2">
        <f>10*(1-(D35*Додатоци!$B$2-$C$26)/$C$26)</f>
        <v>8.4128878281622903</v>
      </c>
      <c r="G35" s="2">
        <f t="shared" ref="G35:G44" si="4">$C$27</f>
        <v>0.9</v>
      </c>
      <c r="H35" s="2">
        <f t="shared" ref="H35:H44" si="5">$C$28</f>
        <v>0.75</v>
      </c>
      <c r="I35" s="2">
        <f>E35+(F35*G35*H35)</f>
        <v>17.678699284009546</v>
      </c>
    </row>
    <row r="36" spans="1:9" x14ac:dyDescent="0.3">
      <c r="B36" s="8">
        <f>B35+1</f>
        <v>2</v>
      </c>
      <c r="C36" t="s">
        <v>22</v>
      </c>
      <c r="D36" s="1">
        <v>1.1354166666666667E-2</v>
      </c>
      <c r="E36">
        <f>VLOOKUP(B36,Правила!$B$5:$C$14,2,FALSE)</f>
        <v>10</v>
      </c>
      <c r="F36" s="2">
        <f>10*(1-(D36*Додатоци!$B$2-$C$26)/$C$26)</f>
        <v>8.2935560859188548</v>
      </c>
      <c r="G36" s="2">
        <f t="shared" si="4"/>
        <v>0.9</v>
      </c>
      <c r="H36" s="2">
        <f t="shared" si="5"/>
        <v>0.75</v>
      </c>
      <c r="I36" s="2">
        <f t="shared" ref="I36:I44" si="6">E36+(F36*G36*H36)</f>
        <v>15.598150357995227</v>
      </c>
    </row>
    <row r="37" spans="1:9" x14ac:dyDescent="0.3">
      <c r="B37" s="8">
        <f t="shared" ref="B37:B44" si="7">B36+1</f>
        <v>3</v>
      </c>
      <c r="C37" t="s">
        <v>40</v>
      </c>
      <c r="D37" s="1">
        <v>1.1493055555555555E-2</v>
      </c>
      <c r="E37">
        <f>VLOOKUP(B37,Правила!$B$5:$C$14,2,FALSE)</f>
        <v>8</v>
      </c>
      <c r="F37" s="2">
        <f>10*(1-(D37*Додатоци!$B$2-$C$26)/$C$26)</f>
        <v>8.1503579952267309</v>
      </c>
      <c r="G37" s="2">
        <f t="shared" si="4"/>
        <v>0.9</v>
      </c>
      <c r="H37" s="2">
        <f t="shared" si="5"/>
        <v>0.75</v>
      </c>
      <c r="I37" s="2">
        <f t="shared" si="6"/>
        <v>13.501491646778042</v>
      </c>
    </row>
    <row r="38" spans="1:9" x14ac:dyDescent="0.3">
      <c r="B38" s="8">
        <f t="shared" si="7"/>
        <v>4</v>
      </c>
      <c r="C38" t="s">
        <v>49</v>
      </c>
      <c r="D38" s="1">
        <v>1.207175925925926E-2</v>
      </c>
      <c r="E38">
        <f>VLOOKUP(B38,Правила!$B$5:$C$14,2,FALSE)</f>
        <v>7</v>
      </c>
      <c r="F38" s="2">
        <f>10*(1-(D38*Додатоци!$B$2-$C$26)/$C$26)</f>
        <v>7.5536992840095465</v>
      </c>
      <c r="G38" s="2">
        <f t="shared" si="4"/>
        <v>0.9</v>
      </c>
      <c r="H38" s="2">
        <f t="shared" si="5"/>
        <v>0.75</v>
      </c>
      <c r="I38" s="2">
        <f t="shared" si="6"/>
        <v>12.098747016706444</v>
      </c>
    </row>
    <row r="39" spans="1:9" x14ac:dyDescent="0.3">
      <c r="B39" s="8">
        <f t="shared" si="7"/>
        <v>5</v>
      </c>
      <c r="C39" t="s">
        <v>41</v>
      </c>
      <c r="D39" s="1">
        <v>1.2094907407407407E-2</v>
      </c>
      <c r="E39">
        <f>VLOOKUP(B39,Правила!$B$5:$C$14,2,FALSE)</f>
        <v>6</v>
      </c>
      <c r="F39" s="2">
        <f>10*(1-(D39*Додатоци!$B$2-$C$26)/$C$26)</f>
        <v>7.5298329355608598</v>
      </c>
      <c r="G39" s="2">
        <f t="shared" si="4"/>
        <v>0.9</v>
      </c>
      <c r="H39" s="2">
        <f t="shared" si="5"/>
        <v>0.75</v>
      </c>
      <c r="I39" s="2">
        <f t="shared" si="6"/>
        <v>11.082637231503581</v>
      </c>
    </row>
    <row r="40" spans="1:9" x14ac:dyDescent="0.3">
      <c r="B40" s="8">
        <f t="shared" si="7"/>
        <v>6</v>
      </c>
      <c r="C40" t="s">
        <v>74</v>
      </c>
      <c r="D40" s="1">
        <v>1.2291666666666666E-2</v>
      </c>
      <c r="E40">
        <f>VLOOKUP(B40,Правила!$B$5:$C$14,2,FALSE)</f>
        <v>5</v>
      </c>
      <c r="F40" s="2">
        <f>10*(1-(D40*Додатоци!$B$2-$C$26)/$C$26)</f>
        <v>7.3269689737470163</v>
      </c>
      <c r="G40" s="2">
        <f t="shared" si="4"/>
        <v>0.9</v>
      </c>
      <c r="H40" s="2">
        <f t="shared" si="5"/>
        <v>0.75</v>
      </c>
      <c r="I40" s="2">
        <f t="shared" si="6"/>
        <v>9.9457040572792366</v>
      </c>
    </row>
    <row r="41" spans="1:9" x14ac:dyDescent="0.3">
      <c r="B41" s="8">
        <f t="shared" si="7"/>
        <v>7</v>
      </c>
      <c r="C41" t="s">
        <v>47</v>
      </c>
      <c r="D41" s="1">
        <v>1.2604166666666666E-2</v>
      </c>
      <c r="E41">
        <f>VLOOKUP(B41,Правила!$B$5:$C$14,2,FALSE)</f>
        <v>4</v>
      </c>
      <c r="F41" s="2">
        <f>10*(1-(D41*Додатоци!$B$2-$C$26)/$C$26)</f>
        <v>7.0047732696897373</v>
      </c>
      <c r="G41" s="2">
        <f t="shared" si="4"/>
        <v>0.9</v>
      </c>
      <c r="H41" s="2">
        <f t="shared" si="5"/>
        <v>0.75</v>
      </c>
      <c r="I41" s="2">
        <f t="shared" si="6"/>
        <v>8.7282219570405726</v>
      </c>
    </row>
    <row r="42" spans="1:9" x14ac:dyDescent="0.3">
      <c r="B42" s="8">
        <f t="shared" si="7"/>
        <v>8</v>
      </c>
      <c r="C42" t="s">
        <v>120</v>
      </c>
      <c r="D42" s="1">
        <v>1.2650462962962962E-2</v>
      </c>
      <c r="E42">
        <f>VLOOKUP(B42,Правила!$B$5:$C$14,2,FALSE)</f>
        <v>3</v>
      </c>
      <c r="F42" s="2">
        <f>10*(1-(D42*Додатоци!$B$2-$C$26)/$C$26)</f>
        <v>6.9570405727923639</v>
      </c>
      <c r="G42" s="2">
        <f t="shared" si="4"/>
        <v>0.9</v>
      </c>
      <c r="H42" s="2">
        <f t="shared" si="5"/>
        <v>0.75</v>
      </c>
      <c r="I42" s="2">
        <f t="shared" si="6"/>
        <v>7.696002386634845</v>
      </c>
    </row>
    <row r="43" spans="1:9" x14ac:dyDescent="0.3">
      <c r="B43" s="8">
        <f t="shared" si="7"/>
        <v>9</v>
      </c>
      <c r="C43" t="s">
        <v>104</v>
      </c>
      <c r="D43" s="1">
        <v>1.2731481481481481E-2</v>
      </c>
      <c r="E43">
        <f>VLOOKUP(B43,Правила!$B$5:$C$14,2,FALSE)</f>
        <v>2</v>
      </c>
      <c r="F43" s="2">
        <f>10*(1-(D43*Додатоци!$B$2-$C$26)/$C$26)</f>
        <v>6.8735083532219576</v>
      </c>
      <c r="G43" s="2">
        <f t="shared" si="4"/>
        <v>0.9</v>
      </c>
      <c r="H43" s="2">
        <f t="shared" si="5"/>
        <v>0.75</v>
      </c>
      <c r="I43" s="2">
        <f t="shared" si="6"/>
        <v>6.6396181384248214</v>
      </c>
    </row>
    <row r="44" spans="1:9" x14ac:dyDescent="0.3">
      <c r="B44" s="8">
        <f t="shared" si="7"/>
        <v>10</v>
      </c>
      <c r="C44" t="s">
        <v>60</v>
      </c>
      <c r="D44" s="1">
        <v>1.2997685185185185E-2</v>
      </c>
      <c r="E44">
        <f>VLOOKUP(B44,Правила!$B$5:$C$14,2,FALSE)</f>
        <v>1</v>
      </c>
      <c r="F44" s="2">
        <f>10*(1-(D44*Додатоци!$B$2-$C$26)/$C$26)</f>
        <v>6.5990453460620522</v>
      </c>
      <c r="G44" s="2">
        <f t="shared" si="4"/>
        <v>0.9</v>
      </c>
      <c r="H44" s="2">
        <f t="shared" si="5"/>
        <v>0.75</v>
      </c>
      <c r="I44" s="2">
        <f t="shared" si="6"/>
        <v>5.4543556085918858</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9751E39-6B1A-43B7-A8BD-C00C8E968119}">
          <x14:formula1>
            <xm:f>Правила!$B$19:$B$23</xm:f>
          </x14:formula1>
          <xm:sqref>B2 B26</xm:sqref>
        </x14:dataValidation>
        <x14:dataValidation type="list" allowBlank="1" showInputMessage="1" showErrorMessage="1" xr:uid="{F735885D-655E-41F7-9CA9-9FEE1F6D29EF}">
          <x14:formula1>
            <xm:f>Правила!$B$29:$B$31</xm:f>
          </x14:formula1>
          <xm:sqref>B3 B27</xm:sqref>
        </x14:dataValidation>
        <x14:dataValidation type="list" allowBlank="1" showInputMessage="1" showErrorMessage="1" xr:uid="{19927415-5E52-4C52-9D07-80E18D2CA1AA}">
          <x14:formula1>
            <xm:f>Правила!$B$36:$B$37</xm:f>
          </x14:formula1>
          <xm:sqref>B4 B28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0C2D2-DA5A-42B0-80A2-676CC7ECFF92}">
  <sheetPr>
    <tabColor theme="4" tint="0.79998168889431442"/>
  </sheetPr>
  <dimension ref="A2:J44"/>
  <sheetViews>
    <sheetView workbookViewId="0">
      <selection activeCell="G24" sqref="G24"/>
    </sheetView>
  </sheetViews>
  <sheetFormatPr defaultRowHeight="14.4" x14ac:dyDescent="0.3"/>
  <cols>
    <col min="1" max="1" width="17.88671875" customWidth="1"/>
    <col min="2" max="2" width="24.44140625"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0</v>
      </c>
      <c r="C2">
        <f>VLOOKUP('Охрид Трчат'!B2,Правила!$B$19:$D$23,3,FALSE)</f>
        <v>3841</v>
      </c>
      <c r="D2" t="s">
        <v>4</v>
      </c>
    </row>
    <row r="3" spans="1:10" x14ac:dyDescent="0.3">
      <c r="A3" t="s">
        <v>30</v>
      </c>
      <c r="B3" s="7" t="s">
        <v>85</v>
      </c>
      <c r="C3" s="5">
        <f>VLOOKUP(B3,Правила!$B$29:$C$31,2,0)</f>
        <v>0.9</v>
      </c>
      <c r="D3" t="s">
        <v>91</v>
      </c>
    </row>
    <row r="4" spans="1:10" x14ac:dyDescent="0.3">
      <c r="A4" t="s">
        <v>36</v>
      </c>
      <c r="B4" s="11" t="s">
        <v>32</v>
      </c>
      <c r="C4" s="5">
        <f>VLOOKUP(B4,Правила!$B$36:$C$37, 2, 0)</f>
        <v>1</v>
      </c>
      <c r="D4" t="s">
        <v>91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6</v>
      </c>
      <c r="D11" s="1">
        <v>4.8622685185185185E-2</v>
      </c>
      <c r="E11">
        <f>VLOOKUP(B11,Правила!$B$5:$C$14,2,FALSE)</f>
        <v>12</v>
      </c>
      <c r="F11" s="2">
        <f>10*(1-(D11*Додатоци!$B$2-'Охрид Трчат'!$C$2)/'Охрид Трчат'!$C$2)</f>
        <v>9.0627440770632646</v>
      </c>
      <c r="G11" s="2">
        <f>$C$3</f>
        <v>0.9</v>
      </c>
      <c r="H11" s="2">
        <f>$C$4</f>
        <v>1</v>
      </c>
      <c r="I11" s="2">
        <f>E11+(F11*G11*H11)</f>
        <v>20.156469669356937</v>
      </c>
      <c r="J11" s="2"/>
    </row>
    <row r="12" spans="1:10" x14ac:dyDescent="0.3">
      <c r="B12" s="8">
        <f>B11+1</f>
        <v>2</v>
      </c>
      <c r="C12" t="s">
        <v>119</v>
      </c>
      <c r="D12" s="1">
        <v>5.4039351851851852E-2</v>
      </c>
      <c r="E12">
        <f>VLOOKUP(B12,Правила!$B$5:$C$14,2,FALSE)</f>
        <v>10</v>
      </c>
      <c r="F12" s="2">
        <f>10*(1-(D12*Додатоци!$B$2-'Охрид Трчат'!$C$2)/'Охрид Трчат'!$C$2)</f>
        <v>7.8443113772455089</v>
      </c>
      <c r="G12" s="2">
        <f t="shared" ref="G12:G20" si="0">$C$3</f>
        <v>0.9</v>
      </c>
      <c r="H12" s="2">
        <f t="shared" ref="H12:H20" si="1">$C$4</f>
        <v>1</v>
      </c>
      <c r="I12" s="2">
        <f t="shared" ref="I12:I20" si="2">E12+(F12*G12*H12)</f>
        <v>17.059880239520957</v>
      </c>
    </row>
    <row r="13" spans="1:10" x14ac:dyDescent="0.3">
      <c r="B13" s="8">
        <f t="shared" ref="B13:B20" si="3">B12+1</f>
        <v>3</v>
      </c>
      <c r="C13" t="s">
        <v>23</v>
      </c>
      <c r="D13" s="1">
        <v>5.4710648148148147E-2</v>
      </c>
      <c r="E13">
        <f>VLOOKUP(B13,Правила!$B$5:$C$14,2,FALSE)</f>
        <v>8</v>
      </c>
      <c r="F13" s="2">
        <f>10*(1-(D13*Додатоци!$B$2-'Охрид Трчат'!$C$2)/'Охрид Трчат'!$C$2)</f>
        <v>7.6933090341057024</v>
      </c>
      <c r="G13" s="2">
        <f t="shared" si="0"/>
        <v>0.9</v>
      </c>
      <c r="H13" s="2">
        <f t="shared" si="1"/>
        <v>1</v>
      </c>
      <c r="I13" s="2">
        <f t="shared" si="2"/>
        <v>14.923978130695133</v>
      </c>
    </row>
    <row r="14" spans="1:10" x14ac:dyDescent="0.3">
      <c r="B14" s="8">
        <f t="shared" si="3"/>
        <v>4</v>
      </c>
      <c r="C14" t="s">
        <v>14</v>
      </c>
      <c r="D14" s="1">
        <v>5.5069444444444442E-2</v>
      </c>
      <c r="E14">
        <f>VLOOKUP(B14,Правила!$B$5:$C$14,2,FALSE)</f>
        <v>7</v>
      </c>
      <c r="F14" s="2">
        <f>10*(1-(D14*Додатоци!$B$2-'Охрид Трчат'!$C$2)/'Охрид Трчат'!$C$2)</f>
        <v>7.6126008851861489</v>
      </c>
      <c r="G14" s="2">
        <f t="shared" si="0"/>
        <v>0.9</v>
      </c>
      <c r="H14" s="2">
        <f t="shared" si="1"/>
        <v>1</v>
      </c>
      <c r="I14" s="2">
        <f t="shared" si="2"/>
        <v>13.851340796667534</v>
      </c>
    </row>
    <row r="15" spans="1:10" x14ac:dyDescent="0.3">
      <c r="B15" s="8">
        <f t="shared" si="3"/>
        <v>5</v>
      </c>
      <c r="C15" t="s">
        <v>24</v>
      </c>
      <c r="D15" s="1">
        <v>5.5289351851851853E-2</v>
      </c>
      <c r="E15">
        <f>VLOOKUP(B15,Правила!$B$5:$C$14,2,FALSE)</f>
        <v>6</v>
      </c>
      <c r="F15" s="2">
        <f>10*(1-(D15*Додатоци!$B$2-'Охрид Трчат'!$C$2)/'Охрид Трчат'!$C$2)</f>
        <v>7.5631346003644886</v>
      </c>
      <c r="G15" s="2">
        <f t="shared" si="0"/>
        <v>0.9</v>
      </c>
      <c r="H15" s="2">
        <f t="shared" si="1"/>
        <v>1</v>
      </c>
      <c r="I15" s="2">
        <f t="shared" si="2"/>
        <v>12.80682114032804</v>
      </c>
    </row>
    <row r="16" spans="1:10" x14ac:dyDescent="0.3">
      <c r="B16" s="8">
        <f t="shared" si="3"/>
        <v>6</v>
      </c>
      <c r="C16" t="s">
        <v>13</v>
      </c>
      <c r="D16" s="1">
        <v>5.6805555555555554E-2</v>
      </c>
      <c r="E16">
        <f>VLOOKUP(B16,Правила!$B$5:$C$14,2,FALSE)</f>
        <v>5</v>
      </c>
      <c r="F16" s="2">
        <f>10*(1-(D16*Додатоци!$B$2-'Охрид Трчат'!$C$2)/'Охрид Трчат'!$C$2)</f>
        <v>7.2220775839625091</v>
      </c>
      <c r="G16" s="2">
        <f t="shared" si="0"/>
        <v>0.9</v>
      </c>
      <c r="H16" s="2">
        <f t="shared" si="1"/>
        <v>1</v>
      </c>
      <c r="I16" s="2">
        <f t="shared" si="2"/>
        <v>11.499869825566257</v>
      </c>
    </row>
    <row r="17" spans="1:9" x14ac:dyDescent="0.3">
      <c r="B17" s="8">
        <f t="shared" si="3"/>
        <v>7</v>
      </c>
      <c r="C17" t="s">
        <v>93</v>
      </c>
      <c r="D17" s="1">
        <v>5.7627314814814812E-2</v>
      </c>
      <c r="E17">
        <f>VLOOKUP(B17,Правила!$B$5:$C$14,2,FALSE)</f>
        <v>4</v>
      </c>
      <c r="F17" s="2">
        <f>10*(1-(D17*Додатоци!$B$2-'Охрид Трчат'!$C$2)/'Охрид Трчат'!$C$2)</f>
        <v>7.0372298880499873</v>
      </c>
      <c r="G17" s="2">
        <f t="shared" si="0"/>
        <v>0.9</v>
      </c>
      <c r="H17" s="2">
        <f t="shared" si="1"/>
        <v>1</v>
      </c>
      <c r="I17" s="2">
        <f t="shared" si="2"/>
        <v>10.333506899244988</v>
      </c>
    </row>
    <row r="18" spans="1:9" x14ac:dyDescent="0.3">
      <c r="B18" s="8">
        <f t="shared" si="3"/>
        <v>8</v>
      </c>
      <c r="C18" t="s">
        <v>132</v>
      </c>
      <c r="D18" s="1">
        <v>6.1412037037037036E-2</v>
      </c>
      <c r="E18">
        <f>VLOOKUP(B18,Правила!$B$5:$C$14,2,FALSE)</f>
        <v>3</v>
      </c>
      <c r="F18" s="2">
        <f>10*(1-(D18*Додатоци!$B$2-'Охрид Трчат'!$C$2)/'Охрид Трчат'!$C$2)</f>
        <v>6.1858890913824531</v>
      </c>
      <c r="G18" s="2">
        <f t="shared" si="0"/>
        <v>0.9</v>
      </c>
      <c r="H18" s="2">
        <f t="shared" si="1"/>
        <v>1</v>
      </c>
      <c r="I18" s="2">
        <f t="shared" si="2"/>
        <v>8.5673001822442068</v>
      </c>
    </row>
    <row r="19" spans="1:9" x14ac:dyDescent="0.3">
      <c r="B19" s="8">
        <f t="shared" si="3"/>
        <v>9</v>
      </c>
      <c r="C19" t="s">
        <v>133</v>
      </c>
      <c r="D19" s="1">
        <v>6.2766203703703699E-2</v>
      </c>
      <c r="E19">
        <f>VLOOKUP(B19,Правила!$B$5:$C$14,2,FALSE)</f>
        <v>2</v>
      </c>
      <c r="F19" s="2">
        <f>10*(1-(D19*Додатоци!$B$2-'Охрид Трчат'!$C$2)/'Охрид Трчат'!$C$2)</f>
        <v>5.8812809164280129</v>
      </c>
      <c r="G19" s="2">
        <f t="shared" si="0"/>
        <v>0.9</v>
      </c>
      <c r="H19" s="2">
        <f t="shared" si="1"/>
        <v>1</v>
      </c>
      <c r="I19" s="2">
        <f t="shared" si="2"/>
        <v>7.2931528247852118</v>
      </c>
    </row>
    <row r="20" spans="1:9" x14ac:dyDescent="0.3">
      <c r="B20" s="8">
        <f t="shared" si="3"/>
        <v>10</v>
      </c>
      <c r="C20" t="s">
        <v>134</v>
      </c>
      <c r="D20" s="1">
        <v>6.3587962962962957E-2</v>
      </c>
      <c r="E20">
        <f>VLOOKUP(B20,Правила!$B$5:$C$14,2,FALSE)</f>
        <v>1</v>
      </c>
      <c r="F20" s="2">
        <f>10*(1-(D20*Додатоци!$B$2-'Охрид Трчат'!$C$2)/'Охрид Трчат'!$C$2)</f>
        <v>5.6964332205154928</v>
      </c>
      <c r="G20" s="2">
        <f t="shared" si="0"/>
        <v>0.9</v>
      </c>
      <c r="H20" s="2">
        <f t="shared" si="1"/>
        <v>1</v>
      </c>
      <c r="I20" s="2">
        <f t="shared" si="2"/>
        <v>6.1267898984639437</v>
      </c>
    </row>
    <row r="24" spans="1:9" x14ac:dyDescent="0.3">
      <c r="A24" t="s">
        <v>37</v>
      </c>
    </row>
    <row r="26" spans="1:9" x14ac:dyDescent="0.3">
      <c r="A26" t="s">
        <v>19</v>
      </c>
      <c r="B26" s="6" t="s">
        <v>3</v>
      </c>
      <c r="C26">
        <f>VLOOKUP('Охрид Трчат'!B26,Правила!$B$19:$D$23,3,FALSE)</f>
        <v>838</v>
      </c>
    </row>
    <row r="27" spans="1:9" x14ac:dyDescent="0.3">
      <c r="A27" t="s">
        <v>30</v>
      </c>
      <c r="B27" s="7" t="s">
        <v>85</v>
      </c>
      <c r="C27" s="5">
        <f>VLOOKUP(B27,Правила!$B$29:$C$31,2,0)</f>
        <v>0.9</v>
      </c>
    </row>
    <row r="28" spans="1:9" x14ac:dyDescent="0.3">
      <c r="A28" t="s">
        <v>36</v>
      </c>
      <c r="B28" s="11" t="s">
        <v>33</v>
      </c>
      <c r="C28" s="5">
        <f>VLOOKUP(B28,Правила!$B$36:$C$37, 2, 0)</f>
        <v>0.75</v>
      </c>
    </row>
    <row r="32" spans="1:9" x14ac:dyDescent="0.3">
      <c r="A32" t="s">
        <v>5</v>
      </c>
    </row>
    <row r="34" spans="1:9" ht="28.8" x14ac:dyDescent="0.3">
      <c r="A34" s="10"/>
      <c r="B34" s="27" t="s">
        <v>81</v>
      </c>
      <c r="C34" s="27" t="s">
        <v>34</v>
      </c>
      <c r="D34" s="27" t="s">
        <v>16</v>
      </c>
      <c r="E34" s="27" t="s">
        <v>92</v>
      </c>
      <c r="F34" s="27" t="s">
        <v>17</v>
      </c>
      <c r="G34" s="27" t="s">
        <v>31</v>
      </c>
      <c r="H34" s="27" t="s">
        <v>35</v>
      </c>
      <c r="I34" s="27" t="s">
        <v>18</v>
      </c>
    </row>
    <row r="35" spans="1:9" x14ac:dyDescent="0.3">
      <c r="B35" s="8">
        <v>1</v>
      </c>
      <c r="C35" t="s">
        <v>22</v>
      </c>
      <c r="D35" s="1">
        <v>1.337962962962963E-2</v>
      </c>
      <c r="E35">
        <f>VLOOKUP(B35,Правила!$B$5:$C$14,2,FALSE)</f>
        <v>12</v>
      </c>
      <c r="F35" s="2">
        <f>10*(1-(D35*Додатоци!$B$2-$C$26)/$C$26)</f>
        <v>6.2052505966587113</v>
      </c>
      <c r="G35" s="2">
        <f t="shared" ref="G35:G44" si="4">$C$27</f>
        <v>0.9</v>
      </c>
      <c r="H35" s="2">
        <f t="shared" ref="H35:H44" si="5">$C$28</f>
        <v>0.75</v>
      </c>
      <c r="I35" s="2">
        <f>E35+(F35*G35*H35)</f>
        <v>16.18854415274463</v>
      </c>
    </row>
    <row r="36" spans="1:9" x14ac:dyDescent="0.3">
      <c r="B36" s="8">
        <f>B35+1</f>
        <v>2</v>
      </c>
      <c r="C36" t="s">
        <v>48</v>
      </c>
      <c r="D36" s="1">
        <v>1.3564814814814814E-2</v>
      </c>
      <c r="E36">
        <f>VLOOKUP(B36,Правила!$B$5:$C$14,2,FALSE)</f>
        <v>10</v>
      </c>
      <c r="F36" s="2">
        <f>10*(1-(D36*Додатоци!$B$2-$C$26)/$C$26)</f>
        <v>6.0143198090692129</v>
      </c>
      <c r="G36" s="2">
        <f t="shared" si="4"/>
        <v>0.9</v>
      </c>
      <c r="H36" s="2">
        <f t="shared" si="5"/>
        <v>0.75</v>
      </c>
      <c r="I36" s="2">
        <f t="shared" ref="I36:I44" si="6">E36+(F36*G36*H36)</f>
        <v>14.05966587112172</v>
      </c>
    </row>
    <row r="37" spans="1:9" x14ac:dyDescent="0.3">
      <c r="B37" s="8">
        <f t="shared" ref="B37:B44" si="7">B36+1</f>
        <v>3</v>
      </c>
      <c r="C37" t="s">
        <v>49</v>
      </c>
      <c r="D37" s="1">
        <v>1.3645833333333333E-2</v>
      </c>
      <c r="E37">
        <f>VLOOKUP(B37,Правила!$B$5:$C$14,2,FALSE)</f>
        <v>8</v>
      </c>
      <c r="F37" s="2">
        <f>10*(1-(D37*Додатоци!$B$2-$C$26)/$C$26)</f>
        <v>5.9307875894988076</v>
      </c>
      <c r="G37" s="2">
        <f t="shared" si="4"/>
        <v>0.9</v>
      </c>
      <c r="H37" s="2">
        <f t="shared" si="5"/>
        <v>0.75</v>
      </c>
      <c r="I37" s="2">
        <f t="shared" si="6"/>
        <v>12.003281622911695</v>
      </c>
    </row>
    <row r="38" spans="1:9" x14ac:dyDescent="0.3">
      <c r="B38" s="8">
        <f t="shared" si="7"/>
        <v>4</v>
      </c>
      <c r="C38" t="s">
        <v>50</v>
      </c>
      <c r="D38" s="1">
        <v>1.4074074074074074E-2</v>
      </c>
      <c r="E38">
        <f>VLOOKUP(B38,Правила!$B$5:$C$14,2,FALSE)</f>
        <v>7</v>
      </c>
      <c r="F38" s="2">
        <f>10*(1-(D38*Додатоци!$B$2-$C$26)/$C$26)</f>
        <v>5.4892601431980914</v>
      </c>
      <c r="G38" s="2">
        <f t="shared" si="4"/>
        <v>0.9</v>
      </c>
      <c r="H38" s="2">
        <f t="shared" si="5"/>
        <v>0.75</v>
      </c>
      <c r="I38" s="2">
        <f t="shared" si="6"/>
        <v>10.705250596658711</v>
      </c>
    </row>
    <row r="39" spans="1:9" x14ac:dyDescent="0.3">
      <c r="B39" s="8">
        <f t="shared" si="7"/>
        <v>5</v>
      </c>
      <c r="C39" t="s">
        <v>135</v>
      </c>
      <c r="D39" s="1">
        <v>1.4398148148148148E-2</v>
      </c>
      <c r="E39">
        <f>VLOOKUP(B39,Правила!$B$5:$C$14,2,FALSE)</f>
        <v>6</v>
      </c>
      <c r="F39" s="2">
        <f>10*(1-(D39*Додатоци!$B$2-$C$26)/$C$26)</f>
        <v>5.1551312649164682</v>
      </c>
      <c r="G39" s="2">
        <f t="shared" si="4"/>
        <v>0.9</v>
      </c>
      <c r="H39" s="2">
        <f t="shared" si="5"/>
        <v>0.75</v>
      </c>
      <c r="I39" s="2">
        <f t="shared" si="6"/>
        <v>9.4797136038186167</v>
      </c>
    </row>
    <row r="40" spans="1:9" x14ac:dyDescent="0.3">
      <c r="B40" s="8">
        <f t="shared" si="7"/>
        <v>6</v>
      </c>
      <c r="C40" t="s">
        <v>103</v>
      </c>
      <c r="D40" s="1">
        <v>1.4583333333333334E-2</v>
      </c>
      <c r="E40">
        <f>VLOOKUP(B40,Правила!$B$5:$C$14,2,FALSE)</f>
        <v>5</v>
      </c>
      <c r="F40" s="2">
        <f>10*(1-(D40*Додатоци!$B$2-$C$26)/$C$26)</f>
        <v>4.964200477326969</v>
      </c>
      <c r="G40" s="2">
        <f t="shared" si="4"/>
        <v>0.9</v>
      </c>
      <c r="H40" s="2">
        <f t="shared" si="5"/>
        <v>0.75</v>
      </c>
      <c r="I40" s="2">
        <f t="shared" si="6"/>
        <v>8.3508353221957048</v>
      </c>
    </row>
    <row r="41" spans="1:9" x14ac:dyDescent="0.3">
      <c r="B41" s="8">
        <f t="shared" si="7"/>
        <v>7</v>
      </c>
      <c r="C41" t="s">
        <v>63</v>
      </c>
      <c r="D41" s="1">
        <v>1.4675925925925926E-2</v>
      </c>
      <c r="E41">
        <f>VLOOKUP(B41,Правила!$B$5:$C$14,2,FALSE)</f>
        <v>4</v>
      </c>
      <c r="F41" s="2">
        <f>10*(1-(D41*Додатоци!$B$2-$C$26)/$C$26)</f>
        <v>4.8687350835322194</v>
      </c>
      <c r="G41" s="2">
        <f t="shared" si="4"/>
        <v>0.9</v>
      </c>
      <c r="H41" s="2">
        <f t="shared" si="5"/>
        <v>0.75</v>
      </c>
      <c r="I41" s="2">
        <f t="shared" si="6"/>
        <v>7.2863961813842479</v>
      </c>
    </row>
    <row r="42" spans="1:9" x14ac:dyDescent="0.3">
      <c r="B42" s="8">
        <f t="shared" si="7"/>
        <v>8</v>
      </c>
      <c r="C42" t="s">
        <v>125</v>
      </c>
      <c r="D42" s="1">
        <v>1.4780092592592593E-2</v>
      </c>
      <c r="E42">
        <f>VLOOKUP(B42,Правила!$B$5:$C$14,2,FALSE)</f>
        <v>3</v>
      </c>
      <c r="F42" s="2">
        <f>10*(1-(D42*Додатоци!$B$2-$C$26)/$C$26)</f>
        <v>4.7613365155131255</v>
      </c>
      <c r="G42" s="2">
        <f t="shared" si="4"/>
        <v>0.9</v>
      </c>
      <c r="H42" s="2">
        <f t="shared" si="5"/>
        <v>0.75</v>
      </c>
      <c r="I42" s="2">
        <f t="shared" si="6"/>
        <v>6.2139021479713596</v>
      </c>
    </row>
    <row r="43" spans="1:9" x14ac:dyDescent="0.3">
      <c r="B43" s="8">
        <f t="shared" si="7"/>
        <v>9</v>
      </c>
      <c r="C43" t="s">
        <v>136</v>
      </c>
      <c r="D43" s="1">
        <v>1.4791666666666667E-2</v>
      </c>
      <c r="E43">
        <f>VLOOKUP(B43,Правила!$B$5:$C$14,2,FALSE)</f>
        <v>2</v>
      </c>
      <c r="F43" s="2">
        <f>10*(1-(D43*Додатоци!$B$2-$C$26)/$C$26)</f>
        <v>4.7494033412887831</v>
      </c>
      <c r="G43" s="2">
        <f t="shared" si="4"/>
        <v>0.9</v>
      </c>
      <c r="H43" s="2">
        <f t="shared" si="5"/>
        <v>0.75</v>
      </c>
      <c r="I43" s="2">
        <f t="shared" si="6"/>
        <v>5.2058472553699282</v>
      </c>
    </row>
    <row r="44" spans="1:9" x14ac:dyDescent="0.3">
      <c r="B44" s="8">
        <f t="shared" si="7"/>
        <v>10</v>
      </c>
      <c r="C44" t="s">
        <v>137</v>
      </c>
      <c r="D44" s="1">
        <v>1.4907407407407407E-2</v>
      </c>
      <c r="E44">
        <f>VLOOKUP(B44,Правила!$B$5:$C$14,2,FALSE)</f>
        <v>1</v>
      </c>
      <c r="F44" s="2">
        <f>10*(1-(D44*Додатоци!$B$2-$C$26)/$C$26)</f>
        <v>4.6300715990453458</v>
      </c>
      <c r="G44" s="2">
        <f t="shared" si="4"/>
        <v>0.9</v>
      </c>
      <c r="H44" s="2">
        <f t="shared" si="5"/>
        <v>0.75</v>
      </c>
      <c r="I44" s="2">
        <f t="shared" si="6"/>
        <v>4.1252983293556085</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526674A-D1BC-4C0C-A577-67D7EDF85B46}">
          <x14:formula1>
            <xm:f>Правила!$B$36:$B$37</xm:f>
          </x14:formula1>
          <xm:sqref>B4 B28</xm:sqref>
        </x14:dataValidation>
        <x14:dataValidation type="list" allowBlank="1" showInputMessage="1" showErrorMessage="1" xr:uid="{3C9FF259-84FF-45DF-B9DA-2AE81D579ECA}">
          <x14:formula1>
            <xm:f>Правила!$B$29:$B$31</xm:f>
          </x14:formula1>
          <xm:sqref>B3 B27</xm:sqref>
        </x14:dataValidation>
        <x14:dataValidation type="list" allowBlank="1" showInputMessage="1" showErrorMessage="1" xr:uid="{88135819-FEB3-4F52-86A1-6B3B2F61E353}">
          <x14:formula1>
            <xm:f>Правила!$B$19:$B$23</xm:f>
          </x14:formula1>
          <xm:sqref>B2 B26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2303-C4CC-4F8C-BD8B-E8E6BECF8E3B}">
  <sheetPr>
    <tabColor theme="0" tint="-4.9989318521683403E-2"/>
  </sheetPr>
  <dimension ref="A2:B2"/>
  <sheetViews>
    <sheetView workbookViewId="0">
      <selection activeCell="B43" sqref="B43"/>
    </sheetView>
  </sheetViews>
  <sheetFormatPr defaultRowHeight="14.4" x14ac:dyDescent="0.3"/>
  <sheetData>
    <row r="2" spans="1:2" x14ac:dyDescent="0.3">
      <c r="A2" t="s">
        <v>4</v>
      </c>
      <c r="B2">
        <v>86400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85BD-0FC9-486B-AC25-96261606B0C7}">
  <sheetPr>
    <tabColor theme="5"/>
  </sheetPr>
  <dimension ref="A3:Y91"/>
  <sheetViews>
    <sheetView showGridLines="0" zoomScale="85" zoomScaleNormal="85" workbookViewId="0">
      <selection activeCell="U5" sqref="U5"/>
    </sheetView>
  </sheetViews>
  <sheetFormatPr defaultRowHeight="14.4" x14ac:dyDescent="0.3"/>
  <cols>
    <col min="1" max="1" width="11.77734375" style="29" customWidth="1"/>
    <col min="2" max="2" width="26.44140625" customWidth="1"/>
    <col min="3" max="22" width="12.109375" customWidth="1"/>
    <col min="24" max="25" width="10.5546875" customWidth="1"/>
  </cols>
  <sheetData>
    <row r="3" spans="1:24" s="13" customFormat="1" thickBot="1" x14ac:dyDescent="0.35">
      <c r="A3" s="30" t="s">
        <v>81</v>
      </c>
      <c r="B3" s="33" t="s">
        <v>34</v>
      </c>
      <c r="C3" s="33" t="s">
        <v>52</v>
      </c>
      <c r="D3" s="33" t="s">
        <v>53</v>
      </c>
      <c r="E3" s="33" t="s">
        <v>54</v>
      </c>
      <c r="F3" s="33" t="s">
        <v>55</v>
      </c>
      <c r="G3" s="33" t="s">
        <v>56</v>
      </c>
      <c r="H3" s="33" t="s">
        <v>78</v>
      </c>
      <c r="I3" s="33" t="s">
        <v>79</v>
      </c>
      <c r="J3" s="33" t="s">
        <v>80</v>
      </c>
      <c r="K3" s="33" t="s">
        <v>109</v>
      </c>
      <c r="L3" s="33" t="s">
        <v>110</v>
      </c>
      <c r="M3" s="33" t="s">
        <v>111</v>
      </c>
      <c r="N3" s="33" t="s">
        <v>115</v>
      </c>
      <c r="O3" s="33" t="s">
        <v>116</v>
      </c>
      <c r="P3" s="33" t="s">
        <v>128</v>
      </c>
      <c r="Q3" s="33" t="s">
        <v>129</v>
      </c>
      <c r="R3" s="33" t="s">
        <v>130</v>
      </c>
      <c r="S3" s="33" t="s">
        <v>131</v>
      </c>
      <c r="T3" s="33" t="s">
        <v>138</v>
      </c>
      <c r="U3" s="33" t="s">
        <v>139</v>
      </c>
      <c r="V3" s="33" t="s">
        <v>57</v>
      </c>
    </row>
    <row r="4" spans="1:24" x14ac:dyDescent="0.3">
      <c r="A4" s="31">
        <f>1</f>
        <v>1</v>
      </c>
      <c r="B4" s="34" t="s">
        <v>22</v>
      </c>
      <c r="C4" s="35">
        <f>IFERROR(VLOOKUP(B4,Гевгелија!$C$11:$I$20, 3, 0), 0)</f>
        <v>0</v>
      </c>
      <c r="D4" s="35">
        <f>IFERROR(VLOOKUP(B4,Гевгелија!$C$35:$I$44, 3, 0), 0)</f>
        <v>0</v>
      </c>
      <c r="E4" s="35">
        <f>IFERROR(VLOOKUP(B4,СупериорРанс!$C$11:$I$20, 3, 0), 0)</f>
        <v>0</v>
      </c>
      <c r="F4" s="35">
        <f>IFERROR(VLOOKUP(B4,СупериорРанс!$C$34:$I$43, 3, 0), 0)</f>
        <v>12</v>
      </c>
      <c r="G4" s="35">
        <f>IFERROR(VLOOKUP(B4,'Halk Eco'!$C$11:$I$20, 3, 0), 0)</f>
        <v>6</v>
      </c>
      <c r="H4" s="35">
        <f>IFERROR(VLOOKUP(B4,Кавадарци!$C$11:$I$20, 3, 0), 0)</f>
        <v>0</v>
      </c>
      <c r="I4" s="35">
        <f>IFERROR(VLOOKUP(B4,Кавадарци!$C$34:$I$43, 3, 0), 0)</f>
        <v>12</v>
      </c>
      <c r="J4" s="35">
        <f>IFERROR(VLOOKUP(B4,Кавадарци!$C$58:$I$67, 3, 0), 0)</f>
        <v>0</v>
      </c>
      <c r="K4" s="35">
        <f>IFERROR(VLOOKUP(B4,Битола!$C$11:$I$20, 3, 0), 0)</f>
        <v>0</v>
      </c>
      <c r="L4" s="35">
        <f>IFERROR(VLOOKUP(B4,Битола!$C$35:$I$44, 3, 0), 0)</f>
        <v>12</v>
      </c>
      <c r="M4" s="35">
        <f>IFERROR(VLOOKUP(B4,Битола!$C$58:$I$67, 3, 0), 0)</f>
        <v>0</v>
      </c>
      <c r="N4" s="35">
        <f>IFERROR(VLOOKUP(B4,'Велес-Рацин'!$C$11:$I$20, 3, 0), 0)</f>
        <v>0</v>
      </c>
      <c r="O4" s="35">
        <f>IFERROR(VLOOKUP(B4,'Велес-Рацин'!$C$35:$I$44, 3, 0), 0)</f>
        <v>12</v>
      </c>
      <c r="P4" s="35">
        <f>IFERROR(VLOOKUP(B4,Прилеп!$C$11:$I$20, 3, 0), 0)</f>
        <v>7</v>
      </c>
      <c r="Q4" s="35">
        <f>IFERROR(VLOOKUP(B4,Прилеп!$C$35:$I$44, 3, 0), 0)</f>
        <v>0</v>
      </c>
      <c r="R4" s="35">
        <f>IFERROR(VLOOKUP(B4,КRUN!$C$11:$I$20, 3, 0), 0)</f>
        <v>0</v>
      </c>
      <c r="S4" s="35">
        <f>IFERROR(VLOOKUP(B4,КRUN!$C$35:$I$44, 3, 0), 0)</f>
        <v>10</v>
      </c>
      <c r="T4" s="35">
        <f>IFERROR(VLOOKUP(B4,'Охрид Трчат'!$C$11:$I$20, 3, 0), 0)</f>
        <v>0</v>
      </c>
      <c r="U4" s="35">
        <f>IFERROR(VLOOKUP(B4,'Охрид Трчат'!$C$35:$I$44, 3, 0), 0)</f>
        <v>12</v>
      </c>
      <c r="V4" s="3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83</v>
      </c>
      <c r="W4" s="12"/>
      <c r="X4" s="12"/>
    </row>
    <row r="5" spans="1:24" x14ac:dyDescent="0.3">
      <c r="A5" s="31">
        <f>A4+1</f>
        <v>2</v>
      </c>
      <c r="B5" s="37" t="s">
        <v>9</v>
      </c>
      <c r="C5" s="38">
        <f>IFERROR(VLOOKUP(B5,Гевгелија!$C$11:$I$20, 3, 0), 0)</f>
        <v>7</v>
      </c>
      <c r="D5" s="38">
        <f>IFERROR(VLOOKUP(B5,Гевгелија!$C$35:$I$44, 3, 0), 0)</f>
        <v>0</v>
      </c>
      <c r="E5" s="38">
        <f>IFERROR(VLOOKUP(B5,СупериорРанс!$C$11:$I$20, 3, 0), 0)</f>
        <v>0</v>
      </c>
      <c r="F5" s="38">
        <f>IFERROR(VLOOKUP(B5,СупериорРанс!$C$34:$I$43, 3, 0), 0)</f>
        <v>7</v>
      </c>
      <c r="G5" s="38">
        <f>IFERROR(VLOOKUP(B5,'Halk Eco'!$C$11:$I$20, 3, 0), 0)</f>
        <v>3</v>
      </c>
      <c r="H5" s="38">
        <f>IFERROR(VLOOKUP(B5,Кавадарци!$C$11:$I$20, 3, 0), 0)</f>
        <v>0</v>
      </c>
      <c r="I5" s="38">
        <f>IFERROR(VLOOKUP(B5,Кавадарци!$C$34:$I$43, 3, 0), 0)</f>
        <v>0</v>
      </c>
      <c r="J5" s="38">
        <f>IFERROR(VLOOKUP(B5,Кавадарци!$C$58:$I$67, 3, 0), 0)</f>
        <v>10</v>
      </c>
      <c r="K5" s="38">
        <f>IFERROR(VLOOKUP(B5,Битола!$C$11:$I$20, 3, 0), 0)</f>
        <v>0</v>
      </c>
      <c r="L5" s="38">
        <f>IFERROR(VLOOKUP(B5,Битола!$C$35:$I$44, 3, 0), 0)</f>
        <v>0</v>
      </c>
      <c r="M5" s="38">
        <f>IFERROR(VLOOKUP(B5,Битола!$C$58:$I$67, 3, 0), 0)</f>
        <v>12</v>
      </c>
      <c r="N5" s="38">
        <f>IFERROR(VLOOKUP(B5,'Велес-Рацин'!$C$11:$I$20, 3, 0), 0)</f>
        <v>0</v>
      </c>
      <c r="O5" s="38">
        <f>IFERROR(VLOOKUP(B5,'Велес-Рацин'!$C$35:$I$44, 3, 0), 0)</f>
        <v>8</v>
      </c>
      <c r="P5" s="38">
        <f>IFERROR(VLOOKUP(B5,Прилеп!$C$11:$I$20, 3, 0), 0)</f>
        <v>0</v>
      </c>
      <c r="Q5" s="38">
        <f>IFERROR(VLOOKUP(B5,Прилеп!$C$35:$I$44, 3, 0), 0)</f>
        <v>12</v>
      </c>
      <c r="R5" s="38">
        <f>IFERROR(VLOOKUP(B5,КRUN!$C$11:$I$20, 3, 0), 0)</f>
        <v>0</v>
      </c>
      <c r="S5" s="38">
        <f>IFERROR(VLOOKUP(B5,КRUN!$C$35:$I$44, 3, 0), 0)</f>
        <v>12</v>
      </c>
      <c r="T5" s="38">
        <f>IFERROR(VLOOKUP(B5,'Охрид Трчат'!$C$11:$I$20, 3, 0), 0)</f>
        <v>0</v>
      </c>
      <c r="U5" s="38">
        <f>IFERROR(VLOOKUP(B5,'Охрид Трчат'!$C$35:$I$44, 3, 0), 0)</f>
        <v>0</v>
      </c>
      <c r="V5"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71</v>
      </c>
      <c r="W5" s="12"/>
      <c r="X5" s="12"/>
    </row>
    <row r="6" spans="1:24" x14ac:dyDescent="0.3">
      <c r="A6" s="31">
        <f t="shared" ref="A6:A69" si="0">A5+1</f>
        <v>3</v>
      </c>
      <c r="B6" s="37" t="s">
        <v>6</v>
      </c>
      <c r="C6" s="38">
        <f>IFERROR(VLOOKUP(B6,Гевгелија!$C$11:$I$20, 3, 0), 0)</f>
        <v>12</v>
      </c>
      <c r="D6" s="38">
        <f>IFERROR(VLOOKUP(B6,Гевгелија!$C$35:$I$44, 3, 0), 0)</f>
        <v>0</v>
      </c>
      <c r="E6" s="38">
        <f>IFERROR(VLOOKUP(B6,СупериорРанс!$C$11:$I$20, 3, 0), 0)</f>
        <v>12</v>
      </c>
      <c r="F6" s="38">
        <f>IFERROR(VLOOKUP(B6,СупериорРанс!$C$34:$I$43, 3, 0), 0)</f>
        <v>0</v>
      </c>
      <c r="G6" s="38">
        <f>IFERROR(VLOOKUP(B6,'Halk Eco'!$C$11:$I$20, 3, 0), 0)</f>
        <v>12</v>
      </c>
      <c r="H6" s="38">
        <f>IFERROR(VLOOKUP(B6,Кавадарци!$C$11:$I$20, 3, 0), 0)</f>
        <v>0</v>
      </c>
      <c r="I6" s="38">
        <f>IFERROR(VLOOKUP(B6,Кавадарци!$C$34:$I$43, 3, 0), 0)</f>
        <v>0</v>
      </c>
      <c r="J6" s="38">
        <f>IFERROR(VLOOKUP(B6,Кавадарци!$C$58:$I$67, 3, 0), 0)</f>
        <v>0</v>
      </c>
      <c r="K6" s="38">
        <f>IFERROR(VLOOKUP(B6,Битола!$C$11:$I$20, 3, 0), 0)</f>
        <v>0</v>
      </c>
      <c r="L6" s="38">
        <f>IFERROR(VLOOKUP(B6,Битола!$C$35:$I$44, 3, 0), 0)</f>
        <v>0</v>
      </c>
      <c r="M6" s="38">
        <f>IFERROR(VLOOKUP(B6,Битола!$C$58:$I$67, 3, 0), 0)</f>
        <v>0</v>
      </c>
      <c r="N6" s="38">
        <f>IFERROR(VLOOKUP(B6,'Велес-Рацин'!$C$11:$I$20, 3, 0), 0)</f>
        <v>0</v>
      </c>
      <c r="O6" s="38">
        <f>IFERROR(VLOOKUP(B6,'Велес-Рацин'!$C$35:$I$44, 3, 0), 0)</f>
        <v>0</v>
      </c>
      <c r="P6" s="38">
        <f>IFERROR(VLOOKUP(B6,Прилеп!$C$11:$I$20, 3, 0), 0)</f>
        <v>0</v>
      </c>
      <c r="Q6" s="38">
        <f>IFERROR(VLOOKUP(B6,Прилеп!$C$35:$I$44, 3, 0), 0)</f>
        <v>0</v>
      </c>
      <c r="R6" s="38">
        <f>IFERROR(VLOOKUP(B6,КRUN!$C$11:$I$20, 3, 0), 0)</f>
        <v>12</v>
      </c>
      <c r="S6" s="38">
        <f>IFERROR(VLOOKUP(B6,КRUN!$C$35:$I$44, 3, 0), 0)</f>
        <v>0</v>
      </c>
      <c r="T6" s="38">
        <f>IFERROR(VLOOKUP(B6,'Охрид Трчат'!$C$11:$I$20, 3, 0), 0)</f>
        <v>12</v>
      </c>
      <c r="U6" s="38">
        <f>IFERROR(VLOOKUP(B6,'Охрид Трчат'!$C$35:$I$44, 3, 0), 0)</f>
        <v>0</v>
      </c>
      <c r="V6"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60</v>
      </c>
      <c r="W6" s="12"/>
      <c r="X6" s="12"/>
    </row>
    <row r="7" spans="1:24" x14ac:dyDescent="0.3">
      <c r="A7" s="31">
        <f t="shared" si="0"/>
        <v>4</v>
      </c>
      <c r="B7" s="37" t="s">
        <v>40</v>
      </c>
      <c r="C7" s="38">
        <f>IFERROR(VLOOKUP(B7,Гевгелија!$C$11:$I$20, 3, 0), 0)</f>
        <v>0</v>
      </c>
      <c r="D7" s="38">
        <f>IFERROR(VLOOKUP(B7,Гевгелија!$C$35:$I$44, 3, 0), 0)</f>
        <v>8</v>
      </c>
      <c r="E7" s="38">
        <f>IFERROR(VLOOKUP(B7,СупериорРанс!$C$11:$I$20, 3, 0), 0)</f>
        <v>0</v>
      </c>
      <c r="F7" s="38">
        <f>IFERROR(VLOOKUP(B7,СупериорРанс!$C$34:$I$43, 3, 0), 0)</f>
        <v>8</v>
      </c>
      <c r="G7" s="38">
        <f>IFERROR(VLOOKUP(B7,'Halk Eco'!$C$11:$I$20, 3, 0), 0)</f>
        <v>0</v>
      </c>
      <c r="H7" s="38">
        <f>IFERROR(VLOOKUP(B7,Кавадарци!$C$11:$I$20, 3, 0), 0)</f>
        <v>0</v>
      </c>
      <c r="I7" s="38">
        <f>IFERROR(VLOOKUP(B7,Кавадарци!$C$34:$I$43, 3, 0), 0)</f>
        <v>0</v>
      </c>
      <c r="J7" s="38">
        <f>IFERROR(VLOOKUP(B7,Кавадарци!$C$58:$I$67, 3, 0), 0)</f>
        <v>12</v>
      </c>
      <c r="K7" s="38">
        <f>IFERROR(VLOOKUP(B7,Битола!$C$11:$I$20, 3, 0), 0)</f>
        <v>0</v>
      </c>
      <c r="L7" s="38">
        <f>IFERROR(VLOOKUP(B7,Битола!$C$35:$I$44, 3, 0), 0)</f>
        <v>0</v>
      </c>
      <c r="M7" s="38">
        <f>IFERROR(VLOOKUP(B7,Битола!$C$58:$I$67, 3, 0), 0)</f>
        <v>6</v>
      </c>
      <c r="N7" s="38">
        <f>IFERROR(VLOOKUP(B7,'Велес-Рацин'!$C$11:$I$20, 3, 0), 0)</f>
        <v>0</v>
      </c>
      <c r="O7" s="38">
        <f>IFERROR(VLOOKUP(B7,'Велес-Рацин'!$C$35:$I$44, 3, 0), 0)</f>
        <v>7</v>
      </c>
      <c r="P7" s="38">
        <f>IFERROR(VLOOKUP(B7,Прилеп!$C$11:$I$20, 3, 0), 0)</f>
        <v>0</v>
      </c>
      <c r="Q7" s="38">
        <f>IFERROR(VLOOKUP(B7,Прилеп!$C$35:$I$44, 3, 0), 0)</f>
        <v>8</v>
      </c>
      <c r="R7" s="38">
        <f>IFERROR(VLOOKUP(B7,КRUN!$C$11:$I$20, 3, 0), 0)</f>
        <v>0</v>
      </c>
      <c r="S7" s="38">
        <f>IFERROR(VLOOKUP(B7,КRUN!$C$35:$I$44, 3, 0), 0)</f>
        <v>8</v>
      </c>
      <c r="T7" s="38">
        <f>IFERROR(VLOOKUP(B7,'Охрид Трчат'!$C$11:$I$20, 3, 0), 0)</f>
        <v>0</v>
      </c>
      <c r="U7" s="38">
        <f>IFERROR(VLOOKUP(B7,'Охрид Трчат'!$C$35:$I$44, 3, 0), 0)</f>
        <v>0</v>
      </c>
      <c r="V7"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57</v>
      </c>
      <c r="W7" s="12"/>
      <c r="X7" s="12"/>
    </row>
    <row r="8" spans="1:24" x14ac:dyDescent="0.3">
      <c r="A8" s="31">
        <f t="shared" si="0"/>
        <v>5</v>
      </c>
      <c r="B8" s="37" t="s">
        <v>24</v>
      </c>
      <c r="C8" s="38">
        <f>IFERROR(VLOOKUP(B8,Гевгелија!$C$11:$I$20, 3, 0), 0)</f>
        <v>0</v>
      </c>
      <c r="D8" s="38">
        <f>IFERROR(VLOOKUP(B8,Гевгелија!$C$35:$I$44, 3, 0), 0)</f>
        <v>0</v>
      </c>
      <c r="E8" s="38">
        <f>IFERROR(VLOOKUP(B8,СупериорРанс!$C$11:$I$20, 3, 0), 0)</f>
        <v>7</v>
      </c>
      <c r="F8" s="38">
        <f>IFERROR(VLOOKUP(B8,СупериорРанс!$C$34:$I$43, 3, 0), 0)</f>
        <v>0</v>
      </c>
      <c r="G8" s="38">
        <f>IFERROR(VLOOKUP(B8,'Halk Eco'!$C$11:$I$20, 3, 0), 0)</f>
        <v>4</v>
      </c>
      <c r="H8" s="38">
        <f>IFERROR(VLOOKUP(B8,Кавадарци!$C$11:$I$20, 3, 0), 0)</f>
        <v>12</v>
      </c>
      <c r="I8" s="38">
        <f>IFERROR(VLOOKUP(B8,Кавадарци!$C$34:$I$43, 3, 0), 0)</f>
        <v>0</v>
      </c>
      <c r="J8" s="38">
        <f>IFERROR(VLOOKUP(B8,Кавадарци!$C$58:$I$67, 3, 0), 0)</f>
        <v>0</v>
      </c>
      <c r="K8" s="38">
        <f>IFERROR(VLOOKUP(B8,Битола!$C$11:$I$20, 3, 0), 0)</f>
        <v>7</v>
      </c>
      <c r="L8" s="38">
        <f>IFERROR(VLOOKUP(B8,Битола!$C$35:$I$44, 3, 0), 0)</f>
        <v>0</v>
      </c>
      <c r="M8" s="38">
        <f>IFERROR(VLOOKUP(B8,Битола!$C$58:$I$67, 3, 0), 0)</f>
        <v>0</v>
      </c>
      <c r="N8" s="38">
        <f>IFERROR(VLOOKUP(B8,'Велес-Рацин'!$C$11:$I$20, 3, 0), 0)</f>
        <v>12</v>
      </c>
      <c r="O8" s="38">
        <f>IFERROR(VLOOKUP(B8,'Велес-Рацин'!$C$35:$I$44, 3, 0), 0)</f>
        <v>0</v>
      </c>
      <c r="P8" s="38">
        <f>IFERROR(VLOOKUP(B8,Прилеп!$C$11:$I$20, 3, 0), 0)</f>
        <v>0</v>
      </c>
      <c r="Q8" s="38">
        <f>IFERROR(VLOOKUP(B8,Прилеп!$C$35:$I$44, 3, 0), 0)</f>
        <v>0</v>
      </c>
      <c r="R8" s="38">
        <f>IFERROR(VLOOKUP(B8,КRUN!$C$11:$I$20, 3, 0), 0)</f>
        <v>6</v>
      </c>
      <c r="S8" s="38">
        <f>IFERROR(VLOOKUP(B8,КRUN!$C$35:$I$44, 3, 0), 0)</f>
        <v>0</v>
      </c>
      <c r="T8" s="38">
        <f>IFERROR(VLOOKUP(B8,'Охрид Трчат'!$C$11:$I$20, 3, 0), 0)</f>
        <v>6</v>
      </c>
      <c r="U8" s="38">
        <f>IFERROR(VLOOKUP(B8,'Охрид Трчат'!$C$35:$I$44, 3, 0), 0)</f>
        <v>0</v>
      </c>
      <c r="V8"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54</v>
      </c>
      <c r="W8" s="12"/>
      <c r="X8" s="12"/>
    </row>
    <row r="9" spans="1:24" x14ac:dyDescent="0.3">
      <c r="A9" s="31">
        <f t="shared" si="0"/>
        <v>6</v>
      </c>
      <c r="B9" s="37" t="s">
        <v>41</v>
      </c>
      <c r="C9" s="38">
        <f>IFERROR(VLOOKUP(B9,Гевгелија!$C$11:$I$20, 3, 0), 0)</f>
        <v>0</v>
      </c>
      <c r="D9" s="38">
        <f>IFERROR(VLOOKUP(B9,Гевгелија!$C$35:$I$44, 3, 0), 0)</f>
        <v>7</v>
      </c>
      <c r="E9" s="38">
        <f>IFERROR(VLOOKUP(B9,СупериорРанс!$C$11:$I$20, 3, 0), 0)</f>
        <v>0</v>
      </c>
      <c r="F9" s="38">
        <f>IFERROR(VLOOKUP(B9,СупериорРанс!$C$34:$I$43, 3, 0), 0)</f>
        <v>6</v>
      </c>
      <c r="G9" s="38">
        <f>IFERROR(VLOOKUP(B9,'Halk Eco'!$C$11:$I$20, 3, 0), 0)</f>
        <v>0</v>
      </c>
      <c r="H9" s="38">
        <f>IFERROR(VLOOKUP(B9,Кавадарци!$C$11:$I$20, 3, 0), 0)</f>
        <v>0</v>
      </c>
      <c r="I9" s="38">
        <f>IFERROR(VLOOKUP(B9,Кавадарци!$C$34:$I$43, 3, 0), 0)</f>
        <v>0</v>
      </c>
      <c r="J9" s="38">
        <f>IFERROR(VLOOKUP(B9,Кавадарци!$C$58:$I$67, 3, 0), 0)</f>
        <v>6</v>
      </c>
      <c r="K9" s="38">
        <f>IFERROR(VLOOKUP(B9,Битола!$C$11:$I$20, 3, 0), 0)</f>
        <v>0</v>
      </c>
      <c r="L9" s="38">
        <f>IFERROR(VLOOKUP(B9,Битола!$C$35:$I$44, 3, 0), 0)</f>
        <v>0</v>
      </c>
      <c r="M9" s="38">
        <f>IFERROR(VLOOKUP(B9,Битола!$C$58:$I$67, 3, 0), 0)</f>
        <v>8</v>
      </c>
      <c r="N9" s="38">
        <f>IFERROR(VLOOKUP(B9,'Велес-Рацин'!$C$11:$I$20, 3, 0), 0)</f>
        <v>0</v>
      </c>
      <c r="O9" s="38">
        <f>IFERROR(VLOOKUP(B9,'Велес-Рацин'!$C$35:$I$44, 3, 0), 0)</f>
        <v>10</v>
      </c>
      <c r="P9" s="38">
        <f>IFERROR(VLOOKUP(B9,Прилеп!$C$11:$I$20, 3, 0), 0)</f>
        <v>0</v>
      </c>
      <c r="Q9" s="38">
        <f>IFERROR(VLOOKUP(B9,Прилеп!$C$35:$I$44, 3, 0), 0)</f>
        <v>6</v>
      </c>
      <c r="R9" s="38">
        <f>IFERROR(VLOOKUP(B9,КRUN!$C$11:$I$20, 3, 0), 0)</f>
        <v>0</v>
      </c>
      <c r="S9" s="38">
        <f>IFERROR(VLOOKUP(B9,КRUN!$C$35:$I$44, 3, 0), 0)</f>
        <v>6</v>
      </c>
      <c r="T9" s="38">
        <f>IFERROR(VLOOKUP(B9,'Охрид Трчат'!$C$11:$I$20, 3, 0), 0)</f>
        <v>0</v>
      </c>
      <c r="U9" s="38">
        <f>IFERROR(VLOOKUP(B9,'Охрид Трчат'!$C$35:$I$44, 3, 0), 0)</f>
        <v>0</v>
      </c>
      <c r="V9"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49</v>
      </c>
      <c r="W9" s="12"/>
      <c r="X9" s="12"/>
    </row>
    <row r="10" spans="1:24" x14ac:dyDescent="0.3">
      <c r="A10" s="31">
        <f t="shared" si="0"/>
        <v>7</v>
      </c>
      <c r="B10" s="37" t="s">
        <v>39</v>
      </c>
      <c r="C10" s="38">
        <f>IFERROR(VLOOKUP(B10,Гевгелија!$C$11:$I$20, 3, 0), 0)</f>
        <v>0</v>
      </c>
      <c r="D10" s="38">
        <f>IFERROR(VLOOKUP(B10,Гевгелија!$C$35:$I$44, 3, 0), 0)</f>
        <v>10</v>
      </c>
      <c r="E10" s="38">
        <f>IFERROR(VLOOKUP(B10,СупериорРанс!$C$11:$I$20, 3, 0), 0)</f>
        <v>0</v>
      </c>
      <c r="F10" s="38">
        <f>IFERROR(VLOOKUP(B10,СупериорРанс!$C$34:$I$43, 3, 0), 0)</f>
        <v>10</v>
      </c>
      <c r="G10" s="38">
        <f>IFERROR(VLOOKUP(B10,'Halk Eco'!$C$11:$I$20, 3, 0), 0)</f>
        <v>0</v>
      </c>
      <c r="H10" s="38">
        <f>IFERROR(VLOOKUP(B10,Кавадарци!$C$11:$I$20, 3, 0), 0)</f>
        <v>8</v>
      </c>
      <c r="I10" s="38">
        <f>IFERROR(VLOOKUP(B10,Кавадарци!$C$34:$I$43, 3, 0), 0)</f>
        <v>0</v>
      </c>
      <c r="J10" s="38">
        <f>IFERROR(VLOOKUP(B10,Кавадарци!$C$58:$I$67, 3, 0), 0)</f>
        <v>0</v>
      </c>
      <c r="K10" s="38">
        <f>IFERROR(VLOOKUP(B10,Битола!$C$11:$I$20, 3, 0), 0)</f>
        <v>0</v>
      </c>
      <c r="L10" s="38">
        <f>IFERROR(VLOOKUP(B10,Битола!$C$35:$I$44, 3, 0), 0)</f>
        <v>0</v>
      </c>
      <c r="M10" s="38">
        <f>IFERROR(VLOOKUP(B10,Битола!$C$58:$I$67, 3, 0), 0)</f>
        <v>10</v>
      </c>
      <c r="N10" s="38">
        <f>IFERROR(VLOOKUP(B10,'Велес-Рацин'!$C$11:$I$20, 3, 0), 0)</f>
        <v>0</v>
      </c>
      <c r="O10" s="38">
        <f>IFERROR(VLOOKUP(B10,'Велес-Рацин'!$C$35:$I$44, 3, 0), 0)</f>
        <v>0</v>
      </c>
      <c r="P10" s="38">
        <f>IFERROR(VLOOKUP(B10,Прилеп!$C$11:$I$20, 3, 0), 0)</f>
        <v>0</v>
      </c>
      <c r="Q10" s="38">
        <f>IFERROR(VLOOKUP(B10,Прилеп!$C$35:$I$44, 3, 0), 0)</f>
        <v>10</v>
      </c>
      <c r="R10" s="38">
        <f>IFERROR(VLOOKUP(B10,КRUN!$C$11:$I$20, 3, 0), 0)</f>
        <v>0</v>
      </c>
      <c r="S10" s="38">
        <f>IFERROR(VLOOKUP(B10,КRUN!$C$35:$I$44, 3, 0), 0)</f>
        <v>0</v>
      </c>
      <c r="T10" s="38">
        <f>IFERROR(VLOOKUP(B10,'Охрид Трчат'!$C$11:$I$20, 3, 0), 0)</f>
        <v>0</v>
      </c>
      <c r="U10" s="38">
        <f>IFERROR(VLOOKUP(B10,'Охрид Трчат'!$C$35:$I$44, 3, 0), 0)</f>
        <v>0</v>
      </c>
      <c r="V10"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48</v>
      </c>
      <c r="W10" s="12"/>
      <c r="X10" s="12"/>
    </row>
    <row r="11" spans="1:24" x14ac:dyDescent="0.3">
      <c r="A11" s="31">
        <f t="shared" si="0"/>
        <v>8</v>
      </c>
      <c r="B11" s="37" t="s">
        <v>14</v>
      </c>
      <c r="C11" s="40">
        <f>IFERROR(VLOOKUP(B11,Гевгелија!$C$11:$I$20, 3, 0), 0)</f>
        <v>2</v>
      </c>
      <c r="D11" s="40">
        <f>IFERROR(VLOOKUP(B11,Гевгелија!$C$35:$I$44, 3, 0), 0)</f>
        <v>0</v>
      </c>
      <c r="E11" s="40">
        <f>IFERROR(VLOOKUP(B11,СупериорРанс!$C$11:$I$20, 3, 0), 0)</f>
        <v>5</v>
      </c>
      <c r="F11" s="40">
        <f>IFERROR(VLOOKUP(B11,СупериорРанс!$C$34:$I$43, 3, 0), 0)</f>
        <v>0</v>
      </c>
      <c r="G11" s="40">
        <f>IFERROR(VLOOKUP(B11,'Halk Eco'!$C$11:$I$20, 3, 0), 0)</f>
        <v>0</v>
      </c>
      <c r="H11" s="40">
        <f>IFERROR(VLOOKUP(B11,Кавадарци!$C$11:$I$20, 3, 0), 0)</f>
        <v>0</v>
      </c>
      <c r="I11" s="40">
        <f>IFERROR(VLOOKUP(B11,Кавадарци!$C$34:$I$43, 3, 0), 0)</f>
        <v>0</v>
      </c>
      <c r="J11" s="40">
        <f>IFERROR(VLOOKUP(B11,Кавадарци!$C$58:$I$67, 3, 0), 0)</f>
        <v>0</v>
      </c>
      <c r="K11" s="40">
        <f>IFERROR(VLOOKUP(B11,Битола!$C$11:$I$20, 3, 0), 0)</f>
        <v>0</v>
      </c>
      <c r="L11" s="40">
        <f>IFERROR(VLOOKUP(B11,Битола!$C$35:$I$44, 3, 0), 0)</f>
        <v>10</v>
      </c>
      <c r="M11" s="40">
        <f>IFERROR(VLOOKUP(B11,Битола!$C$58:$I$67, 3, 0), 0)</f>
        <v>0</v>
      </c>
      <c r="N11" s="40">
        <f>IFERROR(VLOOKUP(B11,'Велес-Рацин'!$C$11:$I$20, 3, 0), 0)</f>
        <v>8</v>
      </c>
      <c r="O11" s="40">
        <f>IFERROR(VLOOKUP(B11,'Велес-Рацин'!$C$35:$I$44, 3, 0), 0)</f>
        <v>0</v>
      </c>
      <c r="P11" s="40">
        <f>IFERROR(VLOOKUP(B11,Прилеп!$C$11:$I$20, 3, 0), 0)</f>
        <v>4</v>
      </c>
      <c r="Q11" s="40">
        <f>IFERROR(VLOOKUP(B11,Прилеп!$C$35:$I$44, 3, 0), 0)</f>
        <v>0</v>
      </c>
      <c r="R11" s="40">
        <f>IFERROR(VLOOKUP(B11,КRUN!$C$11:$I$20, 3, 0), 0)</f>
        <v>7</v>
      </c>
      <c r="S11" s="40">
        <f>IFERROR(VLOOKUP(B11,КRUN!$C$35:$I$44, 3, 0), 0)</f>
        <v>0</v>
      </c>
      <c r="T11" s="40">
        <f>IFERROR(VLOOKUP(B11,'Охрид Трчат'!$C$11:$I$20, 3, 0), 0)</f>
        <v>7</v>
      </c>
      <c r="U11" s="40">
        <f>IFERROR(VLOOKUP(B11,'Охрид Трчат'!$C$35:$I$44, 3, 0), 0)</f>
        <v>0</v>
      </c>
      <c r="V11"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43</v>
      </c>
      <c r="W11" s="12"/>
      <c r="X11" s="12"/>
    </row>
    <row r="12" spans="1:24" x14ac:dyDescent="0.3">
      <c r="A12" s="31">
        <f t="shared" si="0"/>
        <v>9</v>
      </c>
      <c r="B12" s="37" t="s">
        <v>8</v>
      </c>
      <c r="C12" s="38">
        <f>IFERROR(VLOOKUP(B12,Гевгелија!$C$11:$I$20, 3, 0), 0)</f>
        <v>8</v>
      </c>
      <c r="D12" s="38">
        <f>IFERROR(VLOOKUP(B12,Гевгелија!$C$35:$I$44, 3, 0), 0)</f>
        <v>0</v>
      </c>
      <c r="E12" s="38">
        <f>IFERROR(VLOOKUP(B12,СупериорРанс!$C$11:$I$20, 3, 0), 0)</f>
        <v>0</v>
      </c>
      <c r="F12" s="38">
        <f>IFERROR(VLOOKUP(B12,СупериорРанс!$C$34:$I$43, 3, 0), 0)</f>
        <v>0</v>
      </c>
      <c r="G12" s="38">
        <f>IFERROR(VLOOKUP(B12,'Halk Eco'!$C$11:$I$20, 3, 0), 0)</f>
        <v>7</v>
      </c>
      <c r="H12" s="38">
        <f>IFERROR(VLOOKUP(B12,Кавадарци!$C$11:$I$20, 3, 0), 0)</f>
        <v>0</v>
      </c>
      <c r="I12" s="38">
        <f>IFERROR(VLOOKUP(B12,Кавадарци!$C$34:$I$43, 3, 0), 0)</f>
        <v>0</v>
      </c>
      <c r="J12" s="38">
        <f>IFERROR(VLOOKUP(B12,Кавадарци!$C$58:$I$67, 3, 0), 0)</f>
        <v>0</v>
      </c>
      <c r="K12" s="38">
        <f>IFERROR(VLOOKUP(B12,Битола!$C$11:$I$20, 3, 0), 0)</f>
        <v>10</v>
      </c>
      <c r="L12" s="38">
        <f>IFERROR(VLOOKUP(B12,Битола!$C$35:$I$44, 3, 0), 0)</f>
        <v>0</v>
      </c>
      <c r="M12" s="38">
        <f>IFERROR(VLOOKUP(B12,Битола!$C$58:$I$67, 3, 0), 0)</f>
        <v>0</v>
      </c>
      <c r="N12" s="38">
        <f>IFERROR(VLOOKUP(B12,'Велес-Рацин'!$C$11:$I$20, 3, 0), 0)</f>
        <v>0</v>
      </c>
      <c r="O12" s="38">
        <f>IFERROR(VLOOKUP(B12,'Велес-Рацин'!$C$35:$I$44, 3, 0), 0)</f>
        <v>0</v>
      </c>
      <c r="P12" s="38">
        <f>IFERROR(VLOOKUP(B12,Прилеп!$C$11:$I$20, 3, 0), 0)</f>
        <v>6</v>
      </c>
      <c r="Q12" s="38">
        <f>IFERROR(VLOOKUP(B12,Прилеп!$C$35:$I$44, 3, 0), 0)</f>
        <v>0</v>
      </c>
      <c r="R12" s="38">
        <f>IFERROR(VLOOKUP(B12,КRUN!$C$11:$I$20, 3, 0), 0)</f>
        <v>8</v>
      </c>
      <c r="S12" s="38">
        <f>IFERROR(VLOOKUP(B12,КRUN!$C$35:$I$44, 3, 0), 0)</f>
        <v>0</v>
      </c>
      <c r="T12" s="38">
        <f>IFERROR(VLOOKUP(B12,'Охрид Трчат'!$C$11:$I$20, 3, 0), 0)</f>
        <v>0</v>
      </c>
      <c r="U12" s="38">
        <f>IFERROR(VLOOKUP(B12,'Охрид Трчат'!$C$35:$I$44, 3, 0), 0)</f>
        <v>0</v>
      </c>
      <c r="V12" s="39">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39</v>
      </c>
      <c r="W12" s="12"/>
      <c r="X12" s="12"/>
    </row>
    <row r="13" spans="1:24" ht="15" thickBot="1" x14ac:dyDescent="0.35">
      <c r="A13" s="31">
        <f t="shared" si="0"/>
        <v>10</v>
      </c>
      <c r="B13" s="41" t="s">
        <v>7</v>
      </c>
      <c r="C13" s="42">
        <f>IFERROR(VLOOKUP(B13,Гевгелија!$C$11:$I$20, 3, 0), 0)</f>
        <v>10</v>
      </c>
      <c r="D13" s="42">
        <f>IFERROR(VLOOKUP(B13,Гевгелија!$C$35:$I$44, 3, 0), 0)</f>
        <v>0</v>
      </c>
      <c r="E13" s="42">
        <f>IFERROR(VLOOKUP(B13,СупериорРанс!$C$11:$I$20, 3, 0), 0)</f>
        <v>0</v>
      </c>
      <c r="F13" s="42">
        <f>IFERROR(VLOOKUP(B13,СупериорРанс!$C$34:$I$43, 3, 0), 0)</f>
        <v>0</v>
      </c>
      <c r="G13" s="42">
        <f>IFERROR(VLOOKUP(B13,'Halk Eco'!$C$11:$I$20, 3, 0), 0)</f>
        <v>0</v>
      </c>
      <c r="H13" s="42">
        <f>IFERROR(VLOOKUP(B13,Кавадарци!$C$11:$I$20, 3, 0), 0)</f>
        <v>0</v>
      </c>
      <c r="I13" s="42">
        <f>IFERROR(VLOOKUP(B13,Кавадарци!$C$34:$I$43, 3, 0), 0)</f>
        <v>0</v>
      </c>
      <c r="J13" s="42">
        <f>IFERROR(VLOOKUP(B13,Кавадарци!$C$58:$I$67, 3, 0), 0)</f>
        <v>0</v>
      </c>
      <c r="K13" s="42">
        <f>IFERROR(VLOOKUP(B13,Битола!$C$11:$I$20, 3, 0), 0)</f>
        <v>12</v>
      </c>
      <c r="L13" s="42">
        <f>IFERROR(VLOOKUP(B13,Битола!$C$35:$I$44, 3, 0), 0)</f>
        <v>0</v>
      </c>
      <c r="M13" s="42">
        <f>IFERROR(VLOOKUP(B13,Битола!$C$58:$I$67, 3, 0), 0)</f>
        <v>0</v>
      </c>
      <c r="N13" s="42">
        <f>IFERROR(VLOOKUP(B13,'Велес-Рацин'!$C$11:$I$20, 3, 0), 0)</f>
        <v>0</v>
      </c>
      <c r="O13" s="42">
        <f>IFERROR(VLOOKUP(B13,'Велес-Рацин'!$C$35:$I$44, 3, 0), 0)</f>
        <v>0</v>
      </c>
      <c r="P13" s="42">
        <f>IFERROR(VLOOKUP(B13,Прилеп!$C$11:$I$20, 3, 0), 0)</f>
        <v>12</v>
      </c>
      <c r="Q13" s="42">
        <f>IFERROR(VLOOKUP(B13,Прилеп!$C$35:$I$44, 3, 0), 0)</f>
        <v>0</v>
      </c>
      <c r="R13" s="42">
        <f>IFERROR(VLOOKUP(B13,КRUN!$C$11:$I$20, 3, 0), 0)</f>
        <v>0</v>
      </c>
      <c r="S13" s="42">
        <f>IFERROR(VLOOKUP(B13,КRUN!$C$35:$I$44, 3, 0), 0)</f>
        <v>0</v>
      </c>
      <c r="T13" s="42">
        <f>IFERROR(VLOOKUP(B13,'Охрид Трчат'!$C$11:$I$20, 3, 0), 0)</f>
        <v>0</v>
      </c>
      <c r="U13" s="42">
        <f>IFERROR(VLOOKUP(B13,'Охрид Трчат'!$C$35:$I$44, 3, 0), 0)</f>
        <v>0</v>
      </c>
      <c r="V13" s="43">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34</v>
      </c>
      <c r="W13" s="12"/>
      <c r="X13" s="12"/>
    </row>
    <row r="14" spans="1:24" x14ac:dyDescent="0.3">
      <c r="A14" s="31">
        <f t="shared" si="0"/>
        <v>11</v>
      </c>
      <c r="B14" s="44" t="s">
        <v>48</v>
      </c>
      <c r="C14" s="40">
        <f>IFERROR(VLOOKUP(B14,Гевгелија!$C$11:$I$20, 3, 0), 0)</f>
        <v>0</v>
      </c>
      <c r="D14" s="40">
        <f>IFERROR(VLOOKUP(B14,Гевгелија!$C$35:$I$44, 3, 0), 0)</f>
        <v>0</v>
      </c>
      <c r="E14" s="40">
        <f>IFERROR(VLOOKUP(B14,СупериорРанс!$C$11:$I$20, 3, 0), 0)</f>
        <v>0</v>
      </c>
      <c r="F14" s="40">
        <f>IFERROR(VLOOKUP(B14,СупериорРанс!$C$34:$I$43, 3, 0), 0)</f>
        <v>5</v>
      </c>
      <c r="G14" s="40">
        <f>IFERROR(VLOOKUP(B14,'Halk Eco'!$C$11:$I$20, 3, 0), 0)</f>
        <v>0</v>
      </c>
      <c r="H14" s="40">
        <f>IFERROR(VLOOKUP(B14,Кавадарци!$C$11:$I$20, 3, 0), 0)</f>
        <v>0</v>
      </c>
      <c r="I14" s="40">
        <f>IFERROR(VLOOKUP(B14,Кавадарци!$C$34:$I$43, 3, 0), 0)</f>
        <v>0</v>
      </c>
      <c r="J14" s="40">
        <f>IFERROR(VLOOKUP(B14,Кавадарци!$C$58:$I$67, 3, 0), 0)</f>
        <v>8</v>
      </c>
      <c r="K14" s="40">
        <f>IFERROR(VLOOKUP(B14,Битола!$C$11:$I$20, 3, 0), 0)</f>
        <v>0</v>
      </c>
      <c r="L14" s="40">
        <f>IFERROR(VLOOKUP(B14,Битола!$C$35:$I$44, 3, 0), 0)</f>
        <v>0</v>
      </c>
      <c r="M14" s="40">
        <f>IFERROR(VLOOKUP(B14,Битола!$C$58:$I$67, 3, 0), 0)</f>
        <v>0</v>
      </c>
      <c r="N14" s="40">
        <f>IFERROR(VLOOKUP(B14,'Велес-Рацин'!$C$11:$I$20, 3, 0), 0)</f>
        <v>10</v>
      </c>
      <c r="O14" s="40">
        <f>IFERROR(VLOOKUP(B14,'Велес-Рацин'!$C$35:$I$44, 3, 0), 0)</f>
        <v>0</v>
      </c>
      <c r="P14" s="40">
        <f>IFERROR(VLOOKUP(B14,Прилеп!$C$11:$I$20, 3, 0), 0)</f>
        <v>0</v>
      </c>
      <c r="Q14" s="40">
        <f>IFERROR(VLOOKUP(B14,Прилеп!$C$35:$I$44, 3, 0), 0)</f>
        <v>0</v>
      </c>
      <c r="R14" s="40">
        <f>IFERROR(VLOOKUP(B14,КRUN!$C$11:$I$20, 3, 0), 0)</f>
        <v>0</v>
      </c>
      <c r="S14" s="40">
        <f>IFERROR(VLOOKUP(B14,КRUN!$C$35:$I$44, 3, 0), 0)</f>
        <v>0</v>
      </c>
      <c r="T14" s="40">
        <f>IFERROR(VLOOKUP(B14,'Охрид Трчат'!$C$11:$I$20, 3, 0), 0)</f>
        <v>0</v>
      </c>
      <c r="U14" s="40">
        <f>IFERROR(VLOOKUP(B14,'Охрид Трчат'!$C$35:$I$44, 3, 0), 0)</f>
        <v>10</v>
      </c>
      <c r="V14"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33</v>
      </c>
      <c r="W14" s="12"/>
      <c r="X14" s="12"/>
    </row>
    <row r="15" spans="1:24" x14ac:dyDescent="0.3">
      <c r="A15" s="31">
        <f t="shared" si="0"/>
        <v>12</v>
      </c>
      <c r="B15" s="44" t="s">
        <v>50</v>
      </c>
      <c r="C15" s="40">
        <f>IFERROR(VLOOKUP(B15,Гевгелија!$C$11:$I$20, 3, 0), 0)</f>
        <v>0</v>
      </c>
      <c r="D15" s="40">
        <f>IFERROR(VLOOKUP(B15,Гевгелија!$C$35:$I$44, 3, 0), 0)</f>
        <v>0</v>
      </c>
      <c r="E15" s="40">
        <f>IFERROR(VLOOKUP(B15,СупериорРанс!$C$11:$I$20, 3, 0), 0)</f>
        <v>0</v>
      </c>
      <c r="F15" s="40">
        <f>IFERROR(VLOOKUP(B15,СупериорРанс!$C$34:$I$43, 3, 0), 0)</f>
        <v>3</v>
      </c>
      <c r="G15" s="40">
        <f>IFERROR(VLOOKUP(B15,'Halk Eco'!$C$11:$I$20, 3, 0), 0)</f>
        <v>0</v>
      </c>
      <c r="H15" s="40">
        <f>IFERROR(VLOOKUP(B15,Кавадарци!$C$11:$I$20, 3, 0), 0)</f>
        <v>0</v>
      </c>
      <c r="I15" s="40">
        <f>IFERROR(VLOOKUP(B15,Кавадарци!$C$34:$I$43, 3, 0), 0)</f>
        <v>0</v>
      </c>
      <c r="J15" s="40">
        <f>IFERROR(VLOOKUP(B15,Кавадарци!$C$58:$I$67, 3, 0), 0)</f>
        <v>0</v>
      </c>
      <c r="K15" s="40">
        <f>IFERROR(VLOOKUP(B15,Битола!$C$11:$I$20, 3, 0), 0)</f>
        <v>0</v>
      </c>
      <c r="L15" s="40">
        <f>IFERROR(VLOOKUP(B15,Битола!$C$35:$I$44, 3, 0), 0)</f>
        <v>0</v>
      </c>
      <c r="M15" s="40">
        <f>IFERROR(VLOOKUP(B15,Битола!$C$58:$I$67, 3, 0), 0)</f>
        <v>7</v>
      </c>
      <c r="N15" s="40">
        <f>IFERROR(VLOOKUP(B15,'Велес-Рацин'!$C$11:$I$20, 3, 0), 0)</f>
        <v>0</v>
      </c>
      <c r="O15" s="40">
        <f>IFERROR(VLOOKUP(B15,'Велес-Рацин'!$C$35:$I$44, 3, 0), 0)</f>
        <v>6</v>
      </c>
      <c r="P15" s="40">
        <f>IFERROR(VLOOKUP(B15,Прилеп!$C$11:$I$20, 3, 0), 0)</f>
        <v>0</v>
      </c>
      <c r="Q15" s="40">
        <f>IFERROR(VLOOKUP(B15,Прилеп!$C$35:$I$44, 3, 0), 0)</f>
        <v>5</v>
      </c>
      <c r="R15" s="40">
        <f>IFERROR(VLOOKUP(B15,КRUN!$C$11:$I$20, 3, 0), 0)</f>
        <v>0</v>
      </c>
      <c r="S15" s="40">
        <f>IFERROR(VLOOKUP(B15,КRUN!$C$35:$I$44, 3, 0), 0)</f>
        <v>0</v>
      </c>
      <c r="T15" s="40">
        <f>IFERROR(VLOOKUP(B15,'Охрид Трчат'!$C$11:$I$20, 3, 0), 0)</f>
        <v>0</v>
      </c>
      <c r="U15" s="40">
        <f>IFERROR(VLOOKUP(B15,'Охрид Трчат'!$C$35:$I$44, 3, 0), 0)</f>
        <v>7</v>
      </c>
      <c r="V15"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28</v>
      </c>
      <c r="W15" s="12"/>
      <c r="X15" s="12"/>
    </row>
    <row r="16" spans="1:24" x14ac:dyDescent="0.3">
      <c r="A16" s="31">
        <f t="shared" si="0"/>
        <v>13</v>
      </c>
      <c r="B16" s="44" t="s">
        <v>11</v>
      </c>
      <c r="C16" s="38">
        <f>IFERROR(VLOOKUP(B16,Гевгелија!$C$11:$I$20, 3, 0), 0)</f>
        <v>5</v>
      </c>
      <c r="D16" s="38">
        <f>IFERROR(VLOOKUP(B16,Гевгелија!$C$35:$I$44, 3, 0), 0)</f>
        <v>0</v>
      </c>
      <c r="E16" s="38">
        <f>IFERROR(VLOOKUP(B16,СупериорРанс!$C$11:$I$20, 3, 0), 0)</f>
        <v>10</v>
      </c>
      <c r="F16" s="38">
        <f>IFERROR(VLOOKUP(B16,СупериорРанс!$C$34:$I$43, 3, 0), 0)</f>
        <v>0</v>
      </c>
      <c r="G16" s="38">
        <f>IFERROR(VLOOKUP(B16,'Halk Eco'!$C$11:$I$20, 3, 0), 0)</f>
        <v>1</v>
      </c>
      <c r="H16" s="38">
        <f>IFERROR(VLOOKUP(B16,Кавадарци!$C$11:$I$20, 3, 0), 0)</f>
        <v>0</v>
      </c>
      <c r="I16" s="38">
        <f>IFERROR(VLOOKUP(B16,Кавадарци!$C$34:$I$43, 3, 0), 0)</f>
        <v>0</v>
      </c>
      <c r="J16" s="38">
        <f>IFERROR(VLOOKUP(B16,Кавадарци!$C$58:$I$67, 3, 0), 0)</f>
        <v>0</v>
      </c>
      <c r="K16" s="38">
        <f>IFERROR(VLOOKUP(B16,Битола!$C$11:$I$20, 3, 0), 0)</f>
        <v>8</v>
      </c>
      <c r="L16" s="38">
        <f>IFERROR(VLOOKUP(B16,Битола!$C$35:$I$44, 3, 0), 0)</f>
        <v>0</v>
      </c>
      <c r="M16" s="38">
        <f>IFERROR(VLOOKUP(B16,Битола!$C$58:$I$67, 3, 0), 0)</f>
        <v>0</v>
      </c>
      <c r="N16" s="38">
        <f>IFERROR(VLOOKUP(B16,'Велес-Рацин'!$C$11:$I$20, 3, 0), 0)</f>
        <v>0</v>
      </c>
      <c r="O16" s="38">
        <f>IFERROR(VLOOKUP(B16,'Велес-Рацин'!$C$35:$I$44, 3, 0), 0)</f>
        <v>0</v>
      </c>
      <c r="P16" s="38">
        <f>IFERROR(VLOOKUP(B16,Прилеп!$C$11:$I$20, 3, 0), 0)</f>
        <v>0</v>
      </c>
      <c r="Q16" s="38">
        <f>IFERROR(VLOOKUP(B16,Прилеп!$C$35:$I$44, 3, 0), 0)</f>
        <v>0</v>
      </c>
      <c r="R16" s="38">
        <f>IFERROR(VLOOKUP(B16,КRUN!$C$11:$I$20, 3, 0), 0)</f>
        <v>0</v>
      </c>
      <c r="S16" s="38">
        <f>IFERROR(VLOOKUP(B16,КRUN!$C$35:$I$44, 3, 0), 0)</f>
        <v>0</v>
      </c>
      <c r="T16" s="38">
        <f>IFERROR(VLOOKUP(B16,'Охрид Трчат'!$C$11:$I$20, 3, 0), 0)</f>
        <v>0</v>
      </c>
      <c r="U16" s="38">
        <f>IFERROR(VLOOKUP(B16,'Охрид Трчат'!$C$35:$I$44, 3, 0), 0)</f>
        <v>0</v>
      </c>
      <c r="V16"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24</v>
      </c>
      <c r="W16" s="12"/>
      <c r="X16" s="12"/>
    </row>
    <row r="17" spans="1:24" x14ac:dyDescent="0.3">
      <c r="A17" s="31">
        <f t="shared" si="0"/>
        <v>14</v>
      </c>
      <c r="B17" s="44" t="s">
        <v>13</v>
      </c>
      <c r="C17" s="40">
        <f>IFERROR(VLOOKUP(B17,Гевгелија!$C$11:$I$20, 3, 0), 0)</f>
        <v>3</v>
      </c>
      <c r="D17" s="40">
        <f>IFERROR(VLOOKUP(B17,Гевгелија!$C$35:$I$44, 3, 0), 0)</f>
        <v>0</v>
      </c>
      <c r="E17" s="40">
        <f>IFERROR(VLOOKUP(B17,СупериорРанс!$C$11:$I$20, 3, 0), 0)</f>
        <v>4</v>
      </c>
      <c r="F17" s="40">
        <f>IFERROR(VLOOKUP(B17,СупериорРанс!$C$34:$I$43, 3, 0), 0)</f>
        <v>0</v>
      </c>
      <c r="G17" s="40">
        <f>IFERROR(VLOOKUP(B17,'Halk Eco'!$C$11:$I$20, 3, 0), 0)</f>
        <v>0</v>
      </c>
      <c r="H17" s="40">
        <f>IFERROR(VLOOKUP(B17,Кавадарци!$C$11:$I$20, 3, 0), 0)</f>
        <v>0</v>
      </c>
      <c r="I17" s="40">
        <f>IFERROR(VLOOKUP(B17,Кавадарци!$C$34:$I$43, 3, 0), 0)</f>
        <v>0</v>
      </c>
      <c r="J17" s="40">
        <f>IFERROR(VLOOKUP(B17,Кавадарци!$C$58:$I$67, 3, 0), 0)</f>
        <v>0</v>
      </c>
      <c r="K17" s="40">
        <f>IFERROR(VLOOKUP(B17,Битола!$C$11:$I$20, 3, 0), 0)</f>
        <v>0</v>
      </c>
      <c r="L17" s="40">
        <f>IFERROR(VLOOKUP(B17,Битола!$C$35:$I$44, 3, 0), 0)</f>
        <v>0</v>
      </c>
      <c r="M17" s="40">
        <f>IFERROR(VLOOKUP(B17,Битола!$C$58:$I$67, 3, 0), 0)</f>
        <v>0</v>
      </c>
      <c r="N17" s="40">
        <f>IFERROR(VLOOKUP(B17,'Велес-Рацин'!$C$11:$I$20, 3, 0), 0)</f>
        <v>7</v>
      </c>
      <c r="O17" s="40">
        <f>IFERROR(VLOOKUP(B17,'Велес-Рацин'!$C$35:$I$44, 3, 0), 0)</f>
        <v>0</v>
      </c>
      <c r="P17" s="40">
        <f>IFERROR(VLOOKUP(B17,Прилеп!$C$11:$I$20, 3, 0), 0)</f>
        <v>3</v>
      </c>
      <c r="Q17" s="40">
        <f>IFERROR(VLOOKUP(B17,Прилеп!$C$35:$I$44, 3, 0), 0)</f>
        <v>0</v>
      </c>
      <c r="R17" s="40">
        <f>IFERROR(VLOOKUP(B17,КRUN!$C$11:$I$20, 3, 0), 0)</f>
        <v>0</v>
      </c>
      <c r="S17" s="40">
        <f>IFERROR(VLOOKUP(B17,КRUN!$C$35:$I$44, 3, 0), 0)</f>
        <v>0</v>
      </c>
      <c r="T17" s="40">
        <f>IFERROR(VLOOKUP(B17,'Охрид Трчат'!$C$11:$I$20, 3, 0), 0)</f>
        <v>5</v>
      </c>
      <c r="U17" s="40">
        <f>IFERROR(VLOOKUP(B17,'Охрид Трчат'!$C$35:$I$44, 3, 0), 0)</f>
        <v>0</v>
      </c>
      <c r="V1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22</v>
      </c>
      <c r="W17" s="12"/>
      <c r="X17" s="12"/>
    </row>
    <row r="18" spans="1:24" x14ac:dyDescent="0.3">
      <c r="A18" s="31">
        <f t="shared" si="0"/>
        <v>15</v>
      </c>
      <c r="B18" s="44" t="s">
        <v>20</v>
      </c>
      <c r="C18" s="40">
        <f>IFERROR(VLOOKUP(B18,Гевгелија!$C$11:$I$20, 3, 0), 0)</f>
        <v>0</v>
      </c>
      <c r="D18" s="40">
        <f>IFERROR(VLOOKUP(B18,Гевгелија!$C$35:$I$44, 3, 0), 0)</f>
        <v>0</v>
      </c>
      <c r="E18" s="40">
        <f>IFERROR(VLOOKUP(B18,СупериорРанс!$C$11:$I$20, 3, 0), 0)</f>
        <v>0</v>
      </c>
      <c r="F18" s="40">
        <f>IFERROR(VLOOKUP(B18,СупериорРанс!$C$34:$I$43, 3, 0), 0)</f>
        <v>0</v>
      </c>
      <c r="G18" s="40">
        <f>IFERROR(VLOOKUP(B18,'Halk Eco'!$C$11:$I$20, 3, 0), 0)</f>
        <v>10</v>
      </c>
      <c r="H18" s="40">
        <f>IFERROR(VLOOKUP(B18,Кавадарци!$C$11:$I$20, 3, 0), 0)</f>
        <v>0</v>
      </c>
      <c r="I18" s="40">
        <f>IFERROR(VLOOKUP(B18,Кавадарци!$C$34:$I$43, 3, 0), 0)</f>
        <v>0</v>
      </c>
      <c r="J18" s="40">
        <f>IFERROR(VLOOKUP(B18,Кавадарци!$C$58:$I$67, 3, 0), 0)</f>
        <v>0</v>
      </c>
      <c r="K18" s="40">
        <f>IFERROR(VLOOKUP(B18,Битола!$C$11:$I$20, 3, 0), 0)</f>
        <v>0</v>
      </c>
      <c r="L18" s="40">
        <f>IFERROR(VLOOKUP(B18,Битола!$C$35:$I$44, 3, 0), 0)</f>
        <v>0</v>
      </c>
      <c r="M18" s="40">
        <f>IFERROR(VLOOKUP(B18,Битола!$C$58:$I$67, 3, 0), 0)</f>
        <v>0</v>
      </c>
      <c r="N18" s="40">
        <f>IFERROR(VLOOKUP(B18,'Велес-Рацин'!$C$11:$I$20, 3, 0), 0)</f>
        <v>0</v>
      </c>
      <c r="O18" s="40">
        <f>IFERROR(VLOOKUP(B18,'Велес-Рацин'!$C$35:$I$44, 3, 0), 0)</f>
        <v>0</v>
      </c>
      <c r="P18" s="40">
        <f>IFERROR(VLOOKUP(B18,Прилеп!$C$11:$I$20, 3, 0), 0)</f>
        <v>0</v>
      </c>
      <c r="Q18" s="40">
        <f>IFERROR(VLOOKUP(B18,Прилеп!$C$35:$I$44, 3, 0), 0)</f>
        <v>0</v>
      </c>
      <c r="R18" s="40">
        <f>IFERROR(VLOOKUP(B18,КRUN!$C$11:$I$20, 3, 0), 0)</f>
        <v>10</v>
      </c>
      <c r="S18" s="40">
        <f>IFERROR(VLOOKUP(B18,КRUN!$C$35:$I$44, 3, 0), 0)</f>
        <v>0</v>
      </c>
      <c r="T18" s="40">
        <f>IFERROR(VLOOKUP(B18,'Охрид Трчат'!$C$11:$I$20, 3, 0), 0)</f>
        <v>0</v>
      </c>
      <c r="U18" s="40">
        <f>IFERROR(VLOOKUP(B18,'Охрид Трчат'!$C$35:$I$44, 3, 0), 0)</f>
        <v>0</v>
      </c>
      <c r="V18"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20</v>
      </c>
      <c r="W18" s="12"/>
      <c r="X18" s="12"/>
    </row>
    <row r="19" spans="1:24" x14ac:dyDescent="0.3">
      <c r="A19" s="31">
        <f t="shared" si="0"/>
        <v>16</v>
      </c>
      <c r="B19" s="44" t="s">
        <v>49</v>
      </c>
      <c r="C19" s="40">
        <f>IFERROR(VLOOKUP(B19,Гевгелија!$C$11:$I$20, 3, 0), 0)</f>
        <v>0</v>
      </c>
      <c r="D19" s="40">
        <f>IFERROR(VLOOKUP(B19,Гевгелија!$C$35:$I$44, 3, 0), 0)</f>
        <v>0</v>
      </c>
      <c r="E19" s="40">
        <f>IFERROR(VLOOKUP(B19,СупериорРанс!$C$11:$I$20, 3, 0), 0)</f>
        <v>0</v>
      </c>
      <c r="F19" s="40">
        <f>IFERROR(VLOOKUP(B19,СупериорРанс!$C$34:$I$43, 3, 0), 0)</f>
        <v>4</v>
      </c>
      <c r="G19" s="40">
        <f>IFERROR(VLOOKUP(B19,'Halk Eco'!$C$11:$I$20, 3, 0), 0)</f>
        <v>0</v>
      </c>
      <c r="H19" s="40">
        <f>IFERROR(VLOOKUP(B19,Кавадарци!$C$11:$I$20, 3, 0), 0)</f>
        <v>0</v>
      </c>
      <c r="I19" s="40">
        <f>IFERROR(VLOOKUP(B19,Кавадарци!$C$34:$I$43, 3, 0), 0)</f>
        <v>0</v>
      </c>
      <c r="J19" s="40">
        <f>IFERROR(VLOOKUP(B19,Кавадарци!$C$58:$I$67, 3, 0), 0)</f>
        <v>0</v>
      </c>
      <c r="K19" s="40">
        <f>IFERROR(VLOOKUP(B19,Битола!$C$11:$I$20, 3, 0), 0)</f>
        <v>0</v>
      </c>
      <c r="L19" s="40">
        <f>IFERROR(VLOOKUP(B19,Битола!$C$35:$I$44, 3, 0), 0)</f>
        <v>0</v>
      </c>
      <c r="M19" s="40">
        <f>IFERROR(VLOOKUP(B19,Битола!$C$58:$I$67, 3, 0), 0)</f>
        <v>0</v>
      </c>
      <c r="N19" s="40">
        <f>IFERROR(VLOOKUP(B19,'Велес-Рацин'!$C$11:$I$20, 3, 0), 0)</f>
        <v>0</v>
      </c>
      <c r="O19" s="40">
        <f>IFERROR(VLOOKUP(B19,'Велес-Рацин'!$C$35:$I$44, 3, 0), 0)</f>
        <v>0</v>
      </c>
      <c r="P19" s="40">
        <f>IFERROR(VLOOKUP(B19,Прилеп!$C$11:$I$20, 3, 0), 0)</f>
        <v>0</v>
      </c>
      <c r="Q19" s="40">
        <f>IFERROR(VLOOKUP(B19,Прилеп!$C$35:$I$44, 3, 0), 0)</f>
        <v>0</v>
      </c>
      <c r="R19" s="40">
        <f>IFERROR(VLOOKUP(B19,КRUN!$C$11:$I$20, 3, 0), 0)</f>
        <v>0</v>
      </c>
      <c r="S19" s="40">
        <f>IFERROR(VLOOKUP(B19,КRUN!$C$35:$I$44, 3, 0), 0)</f>
        <v>7</v>
      </c>
      <c r="T19" s="40">
        <f>IFERROR(VLOOKUP(B19,'Охрид Трчат'!$C$11:$I$20, 3, 0), 0)</f>
        <v>0</v>
      </c>
      <c r="U19" s="40">
        <f>IFERROR(VLOOKUP(B19,'Охрид Трчат'!$C$35:$I$44, 3, 0), 0)</f>
        <v>8</v>
      </c>
      <c r="V19"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19</v>
      </c>
      <c r="W19" s="12"/>
      <c r="X19" s="12"/>
    </row>
    <row r="20" spans="1:24" x14ac:dyDescent="0.3">
      <c r="A20" s="31">
        <f t="shared" si="0"/>
        <v>17</v>
      </c>
      <c r="B20" s="44" t="s">
        <v>38</v>
      </c>
      <c r="C20" s="40">
        <f>IFERROR(VLOOKUP(B20,Гевгелија!$C$11:$I$20, 3, 0), 0)</f>
        <v>0</v>
      </c>
      <c r="D20" s="40">
        <f>IFERROR(VLOOKUP(B20,Гевгелија!$C$35:$I$44, 3, 0), 0)</f>
        <v>12</v>
      </c>
      <c r="E20" s="40">
        <f>IFERROR(VLOOKUP(B20,СупериорРанс!$C$11:$I$20, 3, 0), 0)</f>
        <v>0</v>
      </c>
      <c r="F20" s="40">
        <f>IFERROR(VLOOKUP(B20,СупериорРанс!$C$34:$I$43, 3, 0), 0)</f>
        <v>0</v>
      </c>
      <c r="G20" s="40">
        <f>IFERROR(VLOOKUP(B20,'Halk Eco'!$C$11:$I$20, 3, 0), 0)</f>
        <v>0</v>
      </c>
      <c r="H20" s="40">
        <f>IFERROR(VLOOKUP(B20,Кавадарци!$C$11:$I$20, 3, 0), 0)</f>
        <v>0</v>
      </c>
      <c r="I20" s="40">
        <f>IFERROR(VLOOKUP(B20,Кавадарци!$C$34:$I$43, 3, 0), 0)</f>
        <v>0</v>
      </c>
      <c r="J20" s="40">
        <f>IFERROR(VLOOKUP(B20,Кавадарци!$C$58:$I$67, 3, 0), 0)</f>
        <v>0</v>
      </c>
      <c r="K20" s="40">
        <f>IFERROR(VLOOKUP(B20,Битола!$C$11:$I$20, 3, 0), 0)</f>
        <v>0</v>
      </c>
      <c r="L20" s="40">
        <f>IFERROR(VLOOKUP(B20,Битола!$C$35:$I$44, 3, 0), 0)</f>
        <v>0</v>
      </c>
      <c r="M20" s="40">
        <f>IFERROR(VLOOKUP(B20,Битола!$C$58:$I$67, 3, 0), 0)</f>
        <v>0</v>
      </c>
      <c r="N20" s="40">
        <f>IFERROR(VLOOKUP(B20,'Велес-Рацин'!$C$11:$I$20, 3, 0), 0)</f>
        <v>0</v>
      </c>
      <c r="O20" s="40">
        <f>IFERROR(VLOOKUP(B20,'Велес-Рацин'!$C$35:$I$44, 3, 0), 0)</f>
        <v>0</v>
      </c>
      <c r="P20" s="40">
        <f>IFERROR(VLOOKUP(B20,Прилеп!$C$11:$I$20, 3, 0), 0)</f>
        <v>0</v>
      </c>
      <c r="Q20" s="40">
        <f>IFERROR(VLOOKUP(B20,Прилеп!$C$35:$I$44, 3, 0), 0)</f>
        <v>7</v>
      </c>
      <c r="R20" s="40">
        <f>IFERROR(VLOOKUP(B20,КRUN!$C$11:$I$20, 3, 0), 0)</f>
        <v>0</v>
      </c>
      <c r="S20" s="40">
        <f>IFERROR(VLOOKUP(B20,КRUN!$C$35:$I$44, 3, 0), 0)</f>
        <v>0</v>
      </c>
      <c r="T20" s="40">
        <f>IFERROR(VLOOKUP(B20,'Охрид Трчат'!$C$11:$I$20, 3, 0), 0)</f>
        <v>0</v>
      </c>
      <c r="U20" s="40">
        <f>IFERROR(VLOOKUP(B20,'Охрид Трчат'!$C$35:$I$44, 3, 0), 0)</f>
        <v>0</v>
      </c>
      <c r="V20"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19</v>
      </c>
      <c r="W20" s="12"/>
      <c r="X20" s="12"/>
    </row>
    <row r="21" spans="1:24" x14ac:dyDescent="0.3">
      <c r="A21" s="31">
        <f t="shared" si="0"/>
        <v>18</v>
      </c>
      <c r="B21" s="44" t="s">
        <v>21</v>
      </c>
      <c r="C21" s="40">
        <f>IFERROR(VLOOKUP(B21,Гевгелија!$C$11:$I$20, 3, 0), 0)</f>
        <v>0</v>
      </c>
      <c r="D21" s="40">
        <f>IFERROR(VLOOKUP(B21,Гевгелија!$C$35:$I$44, 3, 0), 0)</f>
        <v>0</v>
      </c>
      <c r="E21" s="40">
        <f>IFERROR(VLOOKUP(B21,СупериорРанс!$C$11:$I$20, 3, 0), 0)</f>
        <v>0</v>
      </c>
      <c r="F21" s="40">
        <f>IFERROR(VLOOKUP(B21,СупериорРанс!$C$34:$I$43, 3, 0), 0)</f>
        <v>0</v>
      </c>
      <c r="G21" s="40">
        <f>IFERROR(VLOOKUP(B21,'Halk Eco'!$C$11:$I$20, 3, 0), 0)</f>
        <v>8</v>
      </c>
      <c r="H21" s="40">
        <f>IFERROR(VLOOKUP(B21,Кавадарци!$C$11:$I$20, 3, 0), 0)</f>
        <v>0</v>
      </c>
      <c r="I21" s="40">
        <f>IFERROR(VLOOKUP(B21,Кавадарци!$C$34:$I$43, 3, 0), 0)</f>
        <v>0</v>
      </c>
      <c r="J21" s="40">
        <f>IFERROR(VLOOKUP(B21,Кавадарци!$C$58:$I$67, 3, 0), 0)</f>
        <v>0</v>
      </c>
      <c r="K21" s="40">
        <f>IFERROR(VLOOKUP(B21,Битола!$C$11:$I$20, 3, 0), 0)</f>
        <v>0</v>
      </c>
      <c r="L21" s="40">
        <f>IFERROR(VLOOKUP(B21,Битола!$C$35:$I$44, 3, 0), 0)</f>
        <v>0</v>
      </c>
      <c r="M21" s="40">
        <f>IFERROR(VLOOKUP(B21,Битола!$C$58:$I$67, 3, 0), 0)</f>
        <v>0</v>
      </c>
      <c r="N21" s="40">
        <f>IFERROR(VLOOKUP(B21,'Велес-Рацин'!$C$11:$I$20, 3, 0), 0)</f>
        <v>0</v>
      </c>
      <c r="O21" s="40">
        <f>IFERROR(VLOOKUP(B21,'Велес-Рацин'!$C$35:$I$44, 3, 0), 0)</f>
        <v>0</v>
      </c>
      <c r="P21" s="40">
        <f>IFERROR(VLOOKUP(B21,Прилеп!$C$11:$I$20, 3, 0), 0)</f>
        <v>10</v>
      </c>
      <c r="Q21" s="40">
        <f>IFERROR(VLOOKUP(B21,Прилеп!$C$35:$I$44, 3, 0), 0)</f>
        <v>0</v>
      </c>
      <c r="R21" s="40">
        <f>IFERROR(VLOOKUP(B21,КRUN!$C$11:$I$20, 3, 0), 0)</f>
        <v>0</v>
      </c>
      <c r="S21" s="40">
        <f>IFERROR(VLOOKUP(B21,КRUN!$C$35:$I$44, 3, 0), 0)</f>
        <v>0</v>
      </c>
      <c r="T21" s="40">
        <f>IFERROR(VLOOKUP(B21,'Охрид Трчат'!$C$11:$I$20, 3, 0), 0)</f>
        <v>0</v>
      </c>
      <c r="U21" s="40">
        <f>IFERROR(VLOOKUP(B21,'Охрид Трчат'!$C$35:$I$44, 3, 0), 0)</f>
        <v>0</v>
      </c>
      <c r="V21"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18</v>
      </c>
      <c r="W21" s="12"/>
      <c r="X21" s="12"/>
    </row>
    <row r="22" spans="1:24" x14ac:dyDescent="0.3">
      <c r="A22" s="31">
        <f t="shared" si="0"/>
        <v>19</v>
      </c>
      <c r="B22" s="44" t="s">
        <v>25</v>
      </c>
      <c r="C22" s="40">
        <f>IFERROR(VLOOKUP(B22,Гевгелија!$C$11:$I$20, 3, 0), 0)</f>
        <v>0</v>
      </c>
      <c r="D22" s="40">
        <f>IFERROR(VLOOKUP(B22,Гевгелија!$C$35:$I$44, 3, 0), 0)</f>
        <v>0</v>
      </c>
      <c r="E22" s="40">
        <f>IFERROR(VLOOKUP(B22,СупериорРанс!$C$11:$I$20, 3, 0), 0)</f>
        <v>6</v>
      </c>
      <c r="F22" s="40">
        <f>IFERROR(VLOOKUP(B22,СупериорРанс!$C$34:$I$43, 3, 0), 0)</f>
        <v>0</v>
      </c>
      <c r="G22" s="40">
        <f>IFERROR(VLOOKUP(B22,'Halk Eco'!$C$11:$I$20, 3, 0), 0)</f>
        <v>2</v>
      </c>
      <c r="H22" s="40">
        <f>IFERROR(VLOOKUP(B22,Кавадарци!$C$11:$I$20, 3, 0), 0)</f>
        <v>0</v>
      </c>
      <c r="I22" s="40">
        <f>IFERROR(VLOOKUP(B22,Кавадарци!$C$34:$I$43, 3, 0), 0)</f>
        <v>0</v>
      </c>
      <c r="J22" s="40">
        <f>IFERROR(VLOOKUP(B22,Кавадарци!$C$58:$I$67, 3, 0), 0)</f>
        <v>0</v>
      </c>
      <c r="K22" s="40">
        <f>IFERROR(VLOOKUP(B22,Битола!$C$11:$I$20, 3, 0), 0)</f>
        <v>0</v>
      </c>
      <c r="L22" s="40">
        <f>IFERROR(VLOOKUP(B22,Битола!$C$35:$I$44, 3, 0), 0)</f>
        <v>0</v>
      </c>
      <c r="M22" s="40">
        <f>IFERROR(VLOOKUP(B22,Битола!$C$58:$I$67, 3, 0), 0)</f>
        <v>0</v>
      </c>
      <c r="N22" s="40">
        <f>IFERROR(VLOOKUP(B22,'Велес-Рацин'!$C$11:$I$20, 3, 0), 0)</f>
        <v>0</v>
      </c>
      <c r="O22" s="40">
        <f>IFERROR(VLOOKUP(B22,'Велес-Рацин'!$C$35:$I$44, 3, 0), 0)</f>
        <v>0</v>
      </c>
      <c r="P22" s="40">
        <f>IFERROR(VLOOKUP(B22,Прилеп!$C$11:$I$20, 3, 0), 0)</f>
        <v>8</v>
      </c>
      <c r="Q22" s="40">
        <f>IFERROR(VLOOKUP(B22,Прилеп!$C$35:$I$44, 3, 0), 0)</f>
        <v>0</v>
      </c>
      <c r="R22" s="40">
        <f>IFERROR(VLOOKUP(B22,КRUN!$C$11:$I$20, 3, 0), 0)</f>
        <v>0</v>
      </c>
      <c r="S22" s="40">
        <f>IFERROR(VLOOKUP(B22,КRUN!$C$35:$I$44, 3, 0), 0)</f>
        <v>0</v>
      </c>
      <c r="T22" s="40">
        <f>IFERROR(VLOOKUP(B22,'Охрид Трчат'!$C$11:$I$20, 3, 0), 0)</f>
        <v>0</v>
      </c>
      <c r="U22" s="40">
        <f>IFERROR(VLOOKUP(B22,'Охрид Трчат'!$C$35:$I$44, 3, 0), 0)</f>
        <v>0</v>
      </c>
      <c r="V22"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16</v>
      </c>
      <c r="W22" s="12"/>
      <c r="X22" s="12"/>
    </row>
    <row r="23" spans="1:24" x14ac:dyDescent="0.3">
      <c r="A23" s="31">
        <f t="shared" si="0"/>
        <v>20</v>
      </c>
      <c r="B23" s="44" t="s">
        <v>43</v>
      </c>
      <c r="C23" s="40">
        <f>IFERROR(VLOOKUP(B23,Гевгелија!$C$11:$I$20, 3, 0), 0)</f>
        <v>0</v>
      </c>
      <c r="D23" s="40">
        <f>IFERROR(VLOOKUP(B23,Гевгелија!$C$35:$I$44, 3, 0), 0)</f>
        <v>4</v>
      </c>
      <c r="E23" s="40">
        <f>IFERROR(VLOOKUP(B23,СупериорРанс!$C$11:$I$20, 3, 0), 0)</f>
        <v>0</v>
      </c>
      <c r="F23" s="40">
        <f>IFERROR(VLOOKUP(B23,СупериорРанс!$C$34:$I$43, 3, 0), 0)</f>
        <v>0</v>
      </c>
      <c r="G23" s="40">
        <f>IFERROR(VLOOKUP(B23,'Halk Eco'!$C$11:$I$20, 3, 0), 0)</f>
        <v>0</v>
      </c>
      <c r="H23" s="40">
        <f>IFERROR(VLOOKUP(B23,Кавадарци!$C$11:$I$20, 3, 0), 0)</f>
        <v>0</v>
      </c>
      <c r="I23" s="40">
        <f>IFERROR(VLOOKUP(B23,Кавадарци!$C$34:$I$43, 3, 0), 0)</f>
        <v>0</v>
      </c>
      <c r="J23" s="40">
        <f>IFERROR(VLOOKUP(B23,Кавадарци!$C$58:$I$67, 3, 0), 0)</f>
        <v>3</v>
      </c>
      <c r="K23" s="40">
        <f>IFERROR(VLOOKUP(B23,Битола!$C$11:$I$20, 3, 0), 0)</f>
        <v>4</v>
      </c>
      <c r="L23" s="40">
        <f>IFERROR(VLOOKUP(B23,Битола!$C$35:$I$44, 3, 0), 0)</f>
        <v>0</v>
      </c>
      <c r="M23" s="40">
        <f>IFERROR(VLOOKUP(B23,Битола!$C$58:$I$67, 3, 0), 0)</f>
        <v>0</v>
      </c>
      <c r="N23" s="40">
        <f>IFERROR(VLOOKUP(B23,'Велес-Рацин'!$C$11:$I$20, 3, 0), 0)</f>
        <v>0</v>
      </c>
      <c r="O23" s="40">
        <f>IFERROR(VLOOKUP(B23,'Велес-Рацин'!$C$35:$I$44, 3, 0), 0)</f>
        <v>5</v>
      </c>
      <c r="P23" s="40">
        <f>IFERROR(VLOOKUP(B23,Прилеп!$C$11:$I$20, 3, 0), 0)</f>
        <v>0</v>
      </c>
      <c r="Q23" s="40">
        <f>IFERROR(VLOOKUP(B23,Прилеп!$C$35:$I$44, 3, 0), 0)</f>
        <v>0</v>
      </c>
      <c r="R23" s="40">
        <f>IFERROR(VLOOKUP(B23,КRUN!$C$11:$I$20, 3, 0), 0)</f>
        <v>0</v>
      </c>
      <c r="S23" s="40">
        <f>IFERROR(VLOOKUP(B23,КRUN!$C$35:$I$44, 3, 0), 0)</f>
        <v>0</v>
      </c>
      <c r="T23" s="40">
        <f>IFERROR(VLOOKUP(B23,'Охрид Трчат'!$C$11:$I$20, 3, 0), 0)</f>
        <v>0</v>
      </c>
      <c r="U23" s="40">
        <f>IFERROR(VLOOKUP(B23,'Охрид Трчат'!$C$35:$I$44, 3, 0), 0)</f>
        <v>0</v>
      </c>
      <c r="V23"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16</v>
      </c>
      <c r="W23" s="12"/>
      <c r="X23" s="12"/>
    </row>
    <row r="24" spans="1:24" x14ac:dyDescent="0.3">
      <c r="A24" s="31">
        <f t="shared" si="0"/>
        <v>21</v>
      </c>
      <c r="B24" s="44" t="s">
        <v>119</v>
      </c>
      <c r="C24" s="40">
        <f>IFERROR(VLOOKUP(B24,Гевгелија!$C$11:$I$20, 3, 0), 0)</f>
        <v>0</v>
      </c>
      <c r="D24" s="40">
        <f>IFERROR(VLOOKUP(B24,Гевгелија!$C$35:$I$44, 3, 0), 0)</f>
        <v>0</v>
      </c>
      <c r="E24" s="40">
        <f>IFERROR(VLOOKUP(B24,СупериорРанс!$C$11:$I$20, 3, 0), 0)</f>
        <v>0</v>
      </c>
      <c r="F24" s="40">
        <f>IFERROR(VLOOKUP(B24,СупериорРанс!$C$34:$I$43, 3, 0), 0)</f>
        <v>0</v>
      </c>
      <c r="G24" s="40">
        <f>IFERROR(VLOOKUP(B24,'Halk Eco'!$C$11:$I$20, 3, 0), 0)</f>
        <v>0</v>
      </c>
      <c r="H24" s="40">
        <f>IFERROR(VLOOKUP(B24,Кавадарци!$C$11:$I$20, 3, 0), 0)</f>
        <v>0</v>
      </c>
      <c r="I24" s="40">
        <f>IFERROR(VLOOKUP(B24,Кавадарци!$C$34:$I$43, 3, 0), 0)</f>
        <v>0</v>
      </c>
      <c r="J24" s="40">
        <f>IFERROR(VLOOKUP(B24,Кавадарци!$C$58:$I$67, 3, 0), 0)</f>
        <v>0</v>
      </c>
      <c r="K24" s="40">
        <f>IFERROR(VLOOKUP(B24,Битола!$C$11:$I$20, 3, 0), 0)</f>
        <v>0</v>
      </c>
      <c r="L24" s="40">
        <f>IFERROR(VLOOKUP(B24,Битола!$C$35:$I$44, 3, 0), 0)</f>
        <v>0</v>
      </c>
      <c r="M24" s="40">
        <f>IFERROR(VLOOKUP(B24,Битола!$C$58:$I$67, 3, 0), 0)</f>
        <v>0</v>
      </c>
      <c r="N24" s="40">
        <f>IFERROR(VLOOKUP(B24,'Велес-Рацин'!$C$11:$I$20, 3, 0), 0)</f>
        <v>0</v>
      </c>
      <c r="O24" s="40">
        <f>IFERROR(VLOOKUP(B24,'Велес-Рацин'!$C$35:$I$44, 3, 0), 0)</f>
        <v>0</v>
      </c>
      <c r="P24" s="40">
        <f>IFERROR(VLOOKUP(B24,Прилеп!$C$11:$I$20, 3, 0), 0)</f>
        <v>5</v>
      </c>
      <c r="Q24" s="40">
        <f>IFERROR(VLOOKUP(B24,Прилеп!$C$35:$I$44, 3, 0), 0)</f>
        <v>0</v>
      </c>
      <c r="R24" s="40">
        <f>IFERROR(VLOOKUP(B24,КRUN!$C$11:$I$20, 3, 0), 0)</f>
        <v>0</v>
      </c>
      <c r="S24" s="40">
        <f>IFERROR(VLOOKUP(B24,КRUN!$C$35:$I$44, 3, 0), 0)</f>
        <v>0</v>
      </c>
      <c r="T24" s="40">
        <f>IFERROR(VLOOKUP(B24,'Охрид Трчат'!$C$11:$I$20, 3, 0), 0)</f>
        <v>10</v>
      </c>
      <c r="U24" s="40">
        <f>IFERROR(VLOOKUP(B24,'Охрид Трчат'!$C$35:$I$44, 3, 0), 0)</f>
        <v>0</v>
      </c>
      <c r="V24"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15</v>
      </c>
      <c r="W24" s="12"/>
      <c r="X24" s="12"/>
    </row>
    <row r="25" spans="1:24" x14ac:dyDescent="0.3">
      <c r="A25" s="31">
        <f t="shared" si="0"/>
        <v>22</v>
      </c>
      <c r="B25" s="44" t="s">
        <v>10</v>
      </c>
      <c r="C25" s="38">
        <f>IFERROR(VLOOKUP(B25,Гевгелија!$C$11:$I$20, 3, 0), 0)</f>
        <v>6</v>
      </c>
      <c r="D25" s="38">
        <f>IFERROR(VLOOKUP(B25,Гевгелија!$C$35:$I$44, 3, 0), 0)</f>
        <v>0</v>
      </c>
      <c r="E25" s="38">
        <f>IFERROR(VLOOKUP(B25,СупериорРанс!$C$11:$I$20, 3, 0), 0)</f>
        <v>8</v>
      </c>
      <c r="F25" s="38">
        <f>IFERROR(VLOOKUP(B25,СупериорРанс!$C$34:$I$43, 3, 0), 0)</f>
        <v>0</v>
      </c>
      <c r="G25" s="38">
        <f>IFERROR(VLOOKUP(B25,'Halk Eco'!$C$11:$I$20, 3, 0), 0)</f>
        <v>0</v>
      </c>
      <c r="H25" s="38">
        <f>IFERROR(VLOOKUP(B25,Кавадарци!$C$11:$I$20, 3, 0), 0)</f>
        <v>0</v>
      </c>
      <c r="I25" s="38">
        <f>IFERROR(VLOOKUP(B25,Кавадарци!$C$34:$I$43, 3, 0), 0)</f>
        <v>0</v>
      </c>
      <c r="J25" s="38">
        <f>IFERROR(VLOOKUP(B25,Кавадарци!$C$58:$I$67, 3, 0), 0)</f>
        <v>0</v>
      </c>
      <c r="K25" s="38">
        <f>IFERROR(VLOOKUP(B25,Битола!$C$11:$I$20, 3, 0), 0)</f>
        <v>0</v>
      </c>
      <c r="L25" s="38">
        <f>IFERROR(VLOOKUP(B25,Битола!$C$35:$I$44, 3, 0), 0)</f>
        <v>0</v>
      </c>
      <c r="M25" s="38">
        <f>IFERROR(VLOOKUP(B25,Битола!$C$58:$I$67, 3, 0), 0)</f>
        <v>0</v>
      </c>
      <c r="N25" s="38">
        <f>IFERROR(VLOOKUP(B25,'Велес-Рацин'!$C$11:$I$20, 3, 0), 0)</f>
        <v>0</v>
      </c>
      <c r="O25" s="38">
        <f>IFERROR(VLOOKUP(B25,'Велес-Рацин'!$C$35:$I$44, 3, 0), 0)</f>
        <v>0</v>
      </c>
      <c r="P25" s="38">
        <f>IFERROR(VLOOKUP(B25,Прилеп!$C$11:$I$20, 3, 0), 0)</f>
        <v>0</v>
      </c>
      <c r="Q25" s="38">
        <f>IFERROR(VLOOKUP(B25,Прилеп!$C$35:$I$44, 3, 0), 0)</f>
        <v>0</v>
      </c>
      <c r="R25" s="38">
        <f>IFERROR(VLOOKUP(B25,КRUN!$C$11:$I$20, 3, 0), 0)</f>
        <v>0</v>
      </c>
      <c r="S25" s="38">
        <f>IFERROR(VLOOKUP(B25,КRUN!$C$35:$I$44, 3, 0), 0)</f>
        <v>0</v>
      </c>
      <c r="T25" s="38">
        <f>IFERROR(VLOOKUP(B25,'Охрид Трчат'!$C$11:$I$20, 3, 0), 0)</f>
        <v>0</v>
      </c>
      <c r="U25" s="38">
        <f>IFERROR(VLOOKUP(B25,'Охрид Трчат'!$C$35:$I$44, 3, 0), 0)</f>
        <v>0</v>
      </c>
      <c r="V25"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14</v>
      </c>
      <c r="W25" s="12"/>
      <c r="X25" s="12"/>
    </row>
    <row r="26" spans="1:24" x14ac:dyDescent="0.3">
      <c r="A26" s="31">
        <f t="shared" si="0"/>
        <v>23</v>
      </c>
      <c r="B26" s="44" t="s">
        <v>23</v>
      </c>
      <c r="C26" s="40">
        <f>IFERROR(VLOOKUP(B26,Гевгелија!$C$11:$I$20, 3, 0), 0)</f>
        <v>0</v>
      </c>
      <c r="D26" s="40">
        <f>IFERROR(VLOOKUP(B26,Гевгелија!$C$35:$I$44, 3, 0), 0)</f>
        <v>0</v>
      </c>
      <c r="E26" s="40">
        <f>IFERROR(VLOOKUP(B26,СупериорРанс!$C$11:$I$20, 3, 0), 0)</f>
        <v>0</v>
      </c>
      <c r="F26" s="40">
        <f>IFERROR(VLOOKUP(B26,СупериорРанс!$C$34:$I$43, 3, 0), 0)</f>
        <v>0</v>
      </c>
      <c r="G26" s="40">
        <f>IFERROR(VLOOKUP(B26,'Halk Eco'!$C$11:$I$20, 3, 0), 0)</f>
        <v>5</v>
      </c>
      <c r="H26" s="40">
        <f>IFERROR(VLOOKUP(B26,Кавадарци!$C$11:$I$20, 3, 0), 0)</f>
        <v>0</v>
      </c>
      <c r="I26" s="40">
        <f>IFERROR(VLOOKUP(B26,Кавадарци!$C$34:$I$43, 3, 0), 0)</f>
        <v>0</v>
      </c>
      <c r="J26" s="40">
        <f>IFERROR(VLOOKUP(B26,Кавадарци!$C$58:$I$67, 3, 0), 0)</f>
        <v>0</v>
      </c>
      <c r="K26" s="40">
        <f>IFERROR(VLOOKUP(B26,Битола!$C$11:$I$20, 3, 0), 0)</f>
        <v>0</v>
      </c>
      <c r="L26" s="40">
        <f>IFERROR(VLOOKUP(B26,Битола!$C$35:$I$44, 3, 0), 0)</f>
        <v>0</v>
      </c>
      <c r="M26" s="40">
        <f>IFERROR(VLOOKUP(B26,Битола!$C$58:$I$67, 3, 0), 0)</f>
        <v>0</v>
      </c>
      <c r="N26" s="40">
        <f>IFERROR(VLOOKUP(B26,'Велес-Рацин'!$C$11:$I$20, 3, 0), 0)</f>
        <v>0</v>
      </c>
      <c r="O26" s="40">
        <f>IFERROR(VLOOKUP(B26,'Велес-Рацин'!$C$35:$I$44, 3, 0), 0)</f>
        <v>0</v>
      </c>
      <c r="P26" s="40">
        <f>IFERROR(VLOOKUP(B26,Прилеп!$C$11:$I$20, 3, 0), 0)</f>
        <v>0</v>
      </c>
      <c r="Q26" s="40">
        <f>IFERROR(VLOOKUP(B26,Прилеп!$C$35:$I$44, 3, 0), 0)</f>
        <v>0</v>
      </c>
      <c r="R26" s="40">
        <f>IFERROR(VLOOKUP(B26,КRUN!$C$11:$I$20, 3, 0), 0)</f>
        <v>0</v>
      </c>
      <c r="S26" s="40">
        <f>IFERROR(VLOOKUP(B26,КRUN!$C$35:$I$44, 3, 0), 0)</f>
        <v>0</v>
      </c>
      <c r="T26" s="40">
        <f>IFERROR(VLOOKUP(B26,'Охрид Трчат'!$C$11:$I$20, 3, 0), 0)</f>
        <v>8</v>
      </c>
      <c r="U26" s="40">
        <f>IFERROR(VLOOKUP(B26,'Охрид Трчат'!$C$35:$I$44, 3, 0), 0)</f>
        <v>0</v>
      </c>
      <c r="V26"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13</v>
      </c>
      <c r="W26" s="12"/>
      <c r="X26" s="12"/>
    </row>
    <row r="27" spans="1:24" x14ac:dyDescent="0.3">
      <c r="A27" s="31">
        <f t="shared" si="0"/>
        <v>24</v>
      </c>
      <c r="B27" s="44" t="s">
        <v>74</v>
      </c>
      <c r="C27" s="40">
        <f>IFERROR(VLOOKUP(B27,Гевгелија!$C$11:$I$20, 3, 0), 0)</f>
        <v>0</v>
      </c>
      <c r="D27" s="40">
        <f>IFERROR(VLOOKUP(B27,Гевгелија!$C$35:$I$44, 3, 0), 0)</f>
        <v>0</v>
      </c>
      <c r="E27" s="40">
        <f>IFERROR(VLOOKUP(B27,СупериорРанс!$C$11:$I$20, 3, 0), 0)</f>
        <v>0</v>
      </c>
      <c r="F27" s="40">
        <f>IFERROR(VLOOKUP(B27,СупериорРанс!$C$34:$I$43, 3, 0), 0)</f>
        <v>0</v>
      </c>
      <c r="G27" s="40">
        <f>IFERROR(VLOOKUP(B27,'Halk Eco'!$C$11:$I$20, 3, 0), 0)</f>
        <v>0</v>
      </c>
      <c r="H27" s="40">
        <f>IFERROR(VLOOKUP(B27,Кавадарци!$C$11:$I$20, 3, 0), 0)</f>
        <v>0</v>
      </c>
      <c r="I27" s="40">
        <f>IFERROR(VLOOKUP(B27,Кавадарци!$C$34:$I$43, 3, 0), 0)</f>
        <v>0</v>
      </c>
      <c r="J27" s="40">
        <f>IFERROR(VLOOKUP(B27,Кавадарци!$C$58:$I$67, 3, 0), 0)</f>
        <v>7</v>
      </c>
      <c r="K27" s="40">
        <f>IFERROR(VLOOKUP(B27,Битола!$C$11:$I$20, 3, 0), 0)</f>
        <v>0</v>
      </c>
      <c r="L27" s="40">
        <f>IFERROR(VLOOKUP(B27,Битола!$C$35:$I$44, 3, 0), 0)</f>
        <v>0</v>
      </c>
      <c r="M27" s="40">
        <f>IFERROR(VLOOKUP(B27,Битола!$C$58:$I$67, 3, 0), 0)</f>
        <v>0</v>
      </c>
      <c r="N27" s="40">
        <f>IFERROR(VLOOKUP(B27,'Велес-Рацин'!$C$11:$I$20, 3, 0), 0)</f>
        <v>0</v>
      </c>
      <c r="O27" s="40">
        <f>IFERROR(VLOOKUP(B27,'Велес-Рацин'!$C$35:$I$44, 3, 0), 0)</f>
        <v>0</v>
      </c>
      <c r="P27" s="40">
        <f>IFERROR(VLOOKUP(B27,Прилеп!$C$11:$I$20, 3, 0), 0)</f>
        <v>0</v>
      </c>
      <c r="Q27" s="40">
        <f>IFERROR(VLOOKUP(B27,Прилеп!$C$35:$I$44, 3, 0), 0)</f>
        <v>0</v>
      </c>
      <c r="R27" s="40">
        <f>IFERROR(VLOOKUP(B27,КRUN!$C$11:$I$20, 3, 0), 0)</f>
        <v>0</v>
      </c>
      <c r="S27" s="40">
        <f>IFERROR(VLOOKUP(B27,КRUN!$C$35:$I$44, 3, 0), 0)</f>
        <v>5</v>
      </c>
      <c r="T27" s="40">
        <f>IFERROR(VLOOKUP(B27,'Охрид Трчат'!$C$11:$I$20, 3, 0), 0)</f>
        <v>0</v>
      </c>
      <c r="U27" s="40">
        <f>IFERROR(VLOOKUP(B27,'Охрид Трчат'!$C$35:$I$44, 3, 0), 0)</f>
        <v>0</v>
      </c>
      <c r="V2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12</v>
      </c>
      <c r="W27" s="12"/>
      <c r="X27" s="12"/>
    </row>
    <row r="28" spans="1:24" x14ac:dyDescent="0.3">
      <c r="A28" s="31">
        <f t="shared" si="0"/>
        <v>25</v>
      </c>
      <c r="B28" s="44" t="s">
        <v>60</v>
      </c>
      <c r="C28" s="40">
        <f>IFERROR(VLOOKUP(B28,Гевгелија!$C$11:$I$20, 3, 0), 0)</f>
        <v>0</v>
      </c>
      <c r="D28" s="40">
        <f>IFERROR(VLOOKUP(B28,Гевгелија!$C$35:$I$44, 3, 0), 0)</f>
        <v>0</v>
      </c>
      <c r="E28" s="40">
        <f>IFERROR(VLOOKUP(B28,СупериорРанс!$C$11:$I$20, 3, 0), 0)</f>
        <v>0</v>
      </c>
      <c r="F28" s="40">
        <f>IFERROR(VLOOKUP(B28,СупериорРанс!$C$34:$I$43, 3, 0), 0)</f>
        <v>0</v>
      </c>
      <c r="G28" s="40">
        <f>IFERROR(VLOOKUP(B28,'Halk Eco'!$C$11:$I$20, 3, 0), 0)</f>
        <v>0</v>
      </c>
      <c r="H28" s="40">
        <f>IFERROR(VLOOKUP(B28,Кавадарци!$C$11:$I$20, 3, 0), 0)</f>
        <v>6</v>
      </c>
      <c r="I28" s="40">
        <f>IFERROR(VLOOKUP(B28,Кавадарци!$C$34:$I$43, 3, 0), 0)</f>
        <v>0</v>
      </c>
      <c r="J28" s="40">
        <f>IFERROR(VLOOKUP(B28,Кавадарци!$C$58:$I$67, 3, 0), 0)</f>
        <v>0</v>
      </c>
      <c r="K28" s="40">
        <f>IFERROR(VLOOKUP(B28,Битола!$C$11:$I$20, 3, 0), 0)</f>
        <v>0</v>
      </c>
      <c r="L28" s="40">
        <f>IFERROR(VLOOKUP(B28,Битола!$C$35:$I$44, 3, 0), 0)</f>
        <v>4</v>
      </c>
      <c r="M28" s="40">
        <f>IFERROR(VLOOKUP(B28,Битола!$C$58:$I$67, 3, 0), 0)</f>
        <v>0</v>
      </c>
      <c r="N28" s="40">
        <f>IFERROR(VLOOKUP(B28,'Велес-Рацин'!$C$11:$I$20, 3, 0), 0)</f>
        <v>0</v>
      </c>
      <c r="O28" s="40">
        <f>IFERROR(VLOOKUP(B28,'Велес-Рацин'!$C$35:$I$44, 3, 0), 0)</f>
        <v>0</v>
      </c>
      <c r="P28" s="40">
        <f>IFERROR(VLOOKUP(B28,Прилеп!$C$11:$I$20, 3, 0), 0)</f>
        <v>0</v>
      </c>
      <c r="Q28" s="40">
        <f>IFERROR(VLOOKUP(B28,Прилеп!$C$35:$I$44, 3, 0), 0)</f>
        <v>0</v>
      </c>
      <c r="R28" s="40">
        <f>IFERROR(VLOOKUP(B28,КRUN!$C$11:$I$20, 3, 0), 0)</f>
        <v>0</v>
      </c>
      <c r="S28" s="40">
        <f>IFERROR(VLOOKUP(B28,КRUN!$C$35:$I$44, 3, 0), 0)</f>
        <v>1</v>
      </c>
      <c r="T28" s="40">
        <f>IFERROR(VLOOKUP(B28,'Охрид Трчат'!$C$11:$I$20, 3, 0), 0)</f>
        <v>0</v>
      </c>
      <c r="U28" s="40">
        <f>IFERROR(VLOOKUP(B28,'Охрид Трчат'!$C$35:$I$44, 3, 0), 0)</f>
        <v>0</v>
      </c>
      <c r="V28"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11</v>
      </c>
      <c r="W28" s="12"/>
      <c r="X28" s="12"/>
    </row>
    <row r="29" spans="1:24" x14ac:dyDescent="0.3">
      <c r="A29" s="31">
        <f t="shared" si="0"/>
        <v>26</v>
      </c>
      <c r="B29" s="44" t="s">
        <v>61</v>
      </c>
      <c r="C29" s="40">
        <f>IFERROR(VLOOKUP(B29,Гевгелија!$C$11:$I$20, 3, 0), 0)</f>
        <v>0</v>
      </c>
      <c r="D29" s="40">
        <f>IFERROR(VLOOKUP(B29,Гевгелија!$C$35:$I$44, 3, 0), 0)</f>
        <v>0</v>
      </c>
      <c r="E29" s="40">
        <f>IFERROR(VLOOKUP(B29,СупериорРанс!$C$11:$I$20, 3, 0), 0)</f>
        <v>0</v>
      </c>
      <c r="F29" s="40">
        <f>IFERROR(VLOOKUP(B29,СупериорРанс!$C$34:$I$43, 3, 0), 0)</f>
        <v>0</v>
      </c>
      <c r="G29" s="40">
        <f>IFERROR(VLOOKUP(B29,'Halk Eco'!$C$11:$I$20, 3, 0), 0)</f>
        <v>0</v>
      </c>
      <c r="H29" s="40">
        <f>IFERROR(VLOOKUP(B29,Кавадарци!$C$11:$I$20, 3, 0), 0)</f>
        <v>5</v>
      </c>
      <c r="I29" s="40">
        <f>IFERROR(VLOOKUP(B29,Кавадарци!$C$34:$I$43, 3, 0), 0)</f>
        <v>0</v>
      </c>
      <c r="J29" s="40">
        <f>IFERROR(VLOOKUP(B29,Кавадарци!$C$58:$I$67, 3, 0), 0)</f>
        <v>0</v>
      </c>
      <c r="K29" s="40">
        <f>IFERROR(VLOOKUP(B29,Битола!$C$11:$I$20, 3, 0), 0)</f>
        <v>0</v>
      </c>
      <c r="L29" s="40">
        <f>IFERROR(VLOOKUP(B29,Битола!$C$35:$I$44, 3, 0), 0)</f>
        <v>0</v>
      </c>
      <c r="M29" s="40">
        <f>IFERROR(VLOOKUP(B29,Битола!$C$58:$I$67, 3, 0), 0)</f>
        <v>0</v>
      </c>
      <c r="N29" s="40">
        <f>IFERROR(VLOOKUP(B29,'Велес-Рацин'!$C$11:$I$20, 3, 0), 0)</f>
        <v>6</v>
      </c>
      <c r="O29" s="40">
        <f>IFERROR(VLOOKUP(B29,'Велес-Рацин'!$C$35:$I$44, 3, 0), 0)</f>
        <v>0</v>
      </c>
      <c r="P29" s="40">
        <f>IFERROR(VLOOKUP(B29,Прилеп!$C$11:$I$20, 3, 0), 0)</f>
        <v>0</v>
      </c>
      <c r="Q29" s="40">
        <f>IFERROR(VLOOKUP(B29,Прилеп!$C$35:$I$44, 3, 0), 0)</f>
        <v>0</v>
      </c>
      <c r="R29" s="40">
        <f>IFERROR(VLOOKUP(B29,КRUN!$C$11:$I$20, 3, 0), 0)</f>
        <v>0</v>
      </c>
      <c r="S29" s="40">
        <f>IFERROR(VLOOKUP(B29,КRUN!$C$35:$I$44, 3, 0), 0)</f>
        <v>0</v>
      </c>
      <c r="T29" s="40">
        <f>IFERROR(VLOOKUP(B29,'Охрид Трчат'!$C$11:$I$20, 3, 0), 0)</f>
        <v>0</v>
      </c>
      <c r="U29" s="40">
        <f>IFERROR(VLOOKUP(B29,'Охрид Трчат'!$C$35:$I$44, 3, 0), 0)</f>
        <v>0</v>
      </c>
      <c r="V29"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11</v>
      </c>
      <c r="W29" s="12"/>
      <c r="X29" s="12"/>
    </row>
    <row r="30" spans="1:24" x14ac:dyDescent="0.3">
      <c r="A30" s="31">
        <f t="shared" si="0"/>
        <v>27</v>
      </c>
      <c r="B30" s="44" t="s">
        <v>63</v>
      </c>
      <c r="C30" s="40">
        <f>IFERROR(VLOOKUP(B30,Гевгелија!$C$11:$I$20, 3, 0), 0)</f>
        <v>0</v>
      </c>
      <c r="D30" s="40">
        <f>IFERROR(VLOOKUP(B30,Гевгелија!$C$35:$I$44, 3, 0), 0)</f>
        <v>0</v>
      </c>
      <c r="E30" s="40">
        <f>IFERROR(VLOOKUP(B30,СупериорРанс!$C$11:$I$20, 3, 0), 0)</f>
        <v>0</v>
      </c>
      <c r="F30" s="40">
        <f>IFERROR(VLOOKUP(B30,СупериорРанс!$C$34:$I$43, 3, 0), 0)</f>
        <v>0</v>
      </c>
      <c r="G30" s="40">
        <f>IFERROR(VLOOKUP(B30,'Halk Eco'!$C$11:$I$20, 3, 0), 0)</f>
        <v>0</v>
      </c>
      <c r="H30" s="40">
        <f>IFERROR(VLOOKUP(B30,Кавадарци!$C$11:$I$20, 3, 0), 0)</f>
        <v>3</v>
      </c>
      <c r="I30" s="40">
        <f>IFERROR(VLOOKUP(B30,Кавадарци!$C$34:$I$43, 3, 0), 0)</f>
        <v>0</v>
      </c>
      <c r="J30" s="40">
        <f>IFERROR(VLOOKUP(B30,Кавадарци!$C$58:$I$67, 3, 0), 0)</f>
        <v>0</v>
      </c>
      <c r="K30" s="40">
        <f>IFERROR(VLOOKUP(B30,Битола!$C$11:$I$20, 3, 0), 0)</f>
        <v>0</v>
      </c>
      <c r="L30" s="40">
        <f>IFERROR(VLOOKUP(B30,Битола!$C$35:$I$44, 3, 0), 0)</f>
        <v>0</v>
      </c>
      <c r="M30" s="40">
        <f>IFERROR(VLOOKUP(B30,Битола!$C$58:$I$67, 3, 0), 0)</f>
        <v>0</v>
      </c>
      <c r="N30" s="40">
        <f>IFERROR(VLOOKUP(B30,'Велес-Рацин'!$C$11:$I$20, 3, 0), 0)</f>
        <v>3</v>
      </c>
      <c r="O30" s="40">
        <f>IFERROR(VLOOKUP(B30,'Велес-Рацин'!$C$35:$I$44, 3, 0), 0)</f>
        <v>0</v>
      </c>
      <c r="P30" s="40">
        <f>IFERROR(VLOOKUP(B30,Прилеп!$C$11:$I$20, 3, 0), 0)</f>
        <v>0</v>
      </c>
      <c r="Q30" s="40">
        <f>IFERROR(VLOOKUP(B30,Прилеп!$C$35:$I$44, 3, 0), 0)</f>
        <v>0</v>
      </c>
      <c r="R30" s="40">
        <f>IFERROR(VLOOKUP(B30,КRUN!$C$11:$I$20, 3, 0), 0)</f>
        <v>0</v>
      </c>
      <c r="S30" s="40">
        <f>IFERROR(VLOOKUP(B30,КRUN!$C$35:$I$44, 3, 0), 0)</f>
        <v>0</v>
      </c>
      <c r="T30" s="40">
        <f>IFERROR(VLOOKUP(B30,'Охрид Трчат'!$C$11:$I$20, 3, 0), 0)</f>
        <v>0</v>
      </c>
      <c r="U30" s="40">
        <f>IFERROR(VLOOKUP(B30,'Охрид Трчат'!$C$35:$I$44, 3, 0), 0)</f>
        <v>4</v>
      </c>
      <c r="V30"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10</v>
      </c>
      <c r="W30" s="12"/>
      <c r="X30" s="12"/>
    </row>
    <row r="31" spans="1:24" x14ac:dyDescent="0.3">
      <c r="A31" s="31">
        <f t="shared" si="0"/>
        <v>28</v>
      </c>
      <c r="B31" s="44" t="s">
        <v>27</v>
      </c>
      <c r="C31" s="40">
        <f>IFERROR(VLOOKUP(B31,Гевгелија!$C$11:$I$20, 3, 0), 0)</f>
        <v>0</v>
      </c>
      <c r="D31" s="40">
        <f>IFERROR(VLOOKUP(B31,Гевгелија!$C$35:$I$44, 3, 0), 0)</f>
        <v>0</v>
      </c>
      <c r="E31" s="40">
        <f>IFERROR(VLOOKUP(B31,СупериорРанс!$C$11:$I$20, 3, 0), 0)</f>
        <v>2</v>
      </c>
      <c r="F31" s="40">
        <f>IFERROR(VLOOKUP(B31,СупериорРанс!$C$34:$I$43, 3, 0), 0)</f>
        <v>0</v>
      </c>
      <c r="G31" s="40">
        <f>IFERROR(VLOOKUP(B31,'Halk Eco'!$C$11:$I$20, 3, 0), 0)</f>
        <v>0</v>
      </c>
      <c r="H31" s="40">
        <f>IFERROR(VLOOKUP(B31,Кавадарци!$C$11:$I$20, 3, 0), 0)</f>
        <v>0</v>
      </c>
      <c r="I31" s="40">
        <f>IFERROR(VLOOKUP(B31,Кавадарци!$C$34:$I$43, 3, 0), 0)</f>
        <v>8</v>
      </c>
      <c r="J31" s="40">
        <f>IFERROR(VLOOKUP(B31,Кавадарци!$C$58:$I$67, 3, 0), 0)</f>
        <v>0</v>
      </c>
      <c r="K31" s="40">
        <f>IFERROR(VLOOKUP(B31,Битола!$C$11:$I$20, 3, 0), 0)</f>
        <v>0</v>
      </c>
      <c r="L31" s="40">
        <f>IFERROR(VLOOKUP(B31,Битола!$C$35:$I$44, 3, 0), 0)</f>
        <v>0</v>
      </c>
      <c r="M31" s="40">
        <f>IFERROR(VLOOKUP(B31,Битола!$C$58:$I$67, 3, 0), 0)</f>
        <v>0</v>
      </c>
      <c r="N31" s="40">
        <f>IFERROR(VLOOKUP(B31,'Велес-Рацин'!$C$11:$I$20, 3, 0), 0)</f>
        <v>0</v>
      </c>
      <c r="O31" s="40">
        <f>IFERROR(VLOOKUP(B31,'Велес-Рацин'!$C$35:$I$44, 3, 0), 0)</f>
        <v>0</v>
      </c>
      <c r="P31" s="40">
        <f>IFERROR(VLOOKUP(B31,Прилеп!$C$11:$I$20, 3, 0), 0)</f>
        <v>0</v>
      </c>
      <c r="Q31" s="40">
        <f>IFERROR(VLOOKUP(B31,Прилеп!$C$35:$I$44, 3, 0), 0)</f>
        <v>0</v>
      </c>
      <c r="R31" s="40">
        <f>IFERROR(VLOOKUP(B31,КRUN!$C$11:$I$20, 3, 0), 0)</f>
        <v>0</v>
      </c>
      <c r="S31" s="40">
        <f>IFERROR(VLOOKUP(B31,КRUN!$C$35:$I$44, 3, 0), 0)</f>
        <v>0</v>
      </c>
      <c r="T31" s="40">
        <f>IFERROR(VLOOKUP(B31,'Охрид Трчат'!$C$11:$I$20, 3, 0), 0)</f>
        <v>0</v>
      </c>
      <c r="U31" s="40">
        <f>IFERROR(VLOOKUP(B31,'Охрид Трчат'!$C$35:$I$44, 3, 0), 0)</f>
        <v>0</v>
      </c>
      <c r="V31"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10</v>
      </c>
      <c r="W31" s="12"/>
      <c r="X31" s="12"/>
    </row>
    <row r="32" spans="1:24" x14ac:dyDescent="0.3">
      <c r="A32" s="31">
        <f t="shared" si="0"/>
        <v>29</v>
      </c>
      <c r="B32" s="44" t="s">
        <v>58</v>
      </c>
      <c r="C32" s="38">
        <f>IFERROR(VLOOKUP(B32,Гевгелија!$C$11:$I$20, 3, 0), 0)</f>
        <v>0</v>
      </c>
      <c r="D32" s="38">
        <f>IFERROR(VLOOKUP(B32,Гевгелија!$C$35:$I$44, 3, 0), 0)</f>
        <v>0</v>
      </c>
      <c r="E32" s="38">
        <f>IFERROR(VLOOKUP(B32,СупериорРанс!$C$11:$I$20, 3, 0), 0)</f>
        <v>0</v>
      </c>
      <c r="F32" s="38">
        <f>IFERROR(VLOOKUP(B32,СупериорРанс!$C$34:$I$43, 3, 0), 0)</f>
        <v>0</v>
      </c>
      <c r="G32" s="38">
        <f>IFERROR(VLOOKUP(B32,'Halk Eco'!$C$11:$I$20, 3, 0), 0)</f>
        <v>0</v>
      </c>
      <c r="H32" s="38">
        <f>IFERROR(VLOOKUP(B32,Кавадарци!$C$11:$I$20, 3, 0), 0)</f>
        <v>10</v>
      </c>
      <c r="I32" s="38">
        <f>IFERROR(VLOOKUP(B32,Кавадарци!$C$34:$I$43, 3, 0), 0)</f>
        <v>0</v>
      </c>
      <c r="J32" s="38">
        <f>IFERROR(VLOOKUP(B32,Кавадарци!$C$58:$I$67, 3, 0), 0)</f>
        <v>0</v>
      </c>
      <c r="K32" s="38">
        <f>IFERROR(VLOOKUP(B32,Битола!$C$11:$I$20, 3, 0), 0)</f>
        <v>0</v>
      </c>
      <c r="L32" s="38">
        <f>IFERROR(VLOOKUP(B32,Битола!$C$35:$I$44, 3, 0), 0)</f>
        <v>0</v>
      </c>
      <c r="M32" s="38">
        <f>IFERROR(VLOOKUP(B32,Битола!$C$58:$I$67, 3, 0), 0)</f>
        <v>0</v>
      </c>
      <c r="N32" s="38">
        <f>IFERROR(VLOOKUP(B32,'Велес-Рацин'!$C$11:$I$20, 3, 0), 0)</f>
        <v>0</v>
      </c>
      <c r="O32" s="38">
        <f>IFERROR(VLOOKUP(B32,'Велес-Рацин'!$C$35:$I$44, 3, 0), 0)</f>
        <v>0</v>
      </c>
      <c r="P32" s="38">
        <f>IFERROR(VLOOKUP(B32,Прилеп!$C$11:$I$20, 3, 0), 0)</f>
        <v>0</v>
      </c>
      <c r="Q32" s="38">
        <f>IFERROR(VLOOKUP(B32,Прилеп!$C$35:$I$44, 3, 0), 0)</f>
        <v>0</v>
      </c>
      <c r="R32" s="38">
        <f>IFERROR(VLOOKUP(B32,КRUN!$C$11:$I$20, 3, 0), 0)</f>
        <v>0</v>
      </c>
      <c r="S32" s="38">
        <f>IFERROR(VLOOKUP(B32,КRUN!$C$35:$I$44, 3, 0), 0)</f>
        <v>0</v>
      </c>
      <c r="T32" s="38">
        <f>IFERROR(VLOOKUP(B32,'Охрид Трчат'!$C$11:$I$20, 3, 0), 0)</f>
        <v>0</v>
      </c>
      <c r="U32" s="38">
        <f>IFERROR(VLOOKUP(B32,'Охрид Трчат'!$C$35:$I$44, 3, 0), 0)</f>
        <v>0</v>
      </c>
      <c r="V32"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10</v>
      </c>
      <c r="W32" s="12"/>
      <c r="X32" s="12"/>
    </row>
    <row r="33" spans="1:25" x14ac:dyDescent="0.3">
      <c r="A33" s="31">
        <f t="shared" si="0"/>
        <v>30</v>
      </c>
      <c r="B33" s="44" t="s">
        <v>66</v>
      </c>
      <c r="C33" s="40">
        <f>IFERROR(VLOOKUP(B33,Гевгелија!$C$11:$I$20, 3, 0), 0)</f>
        <v>0</v>
      </c>
      <c r="D33" s="40">
        <f>IFERROR(VLOOKUP(B33,Гевгелија!$C$35:$I$44, 3, 0), 0)</f>
        <v>0</v>
      </c>
      <c r="E33" s="40">
        <f>IFERROR(VLOOKUP(B33,СупериорРанс!$C$11:$I$20, 3, 0), 0)</f>
        <v>0</v>
      </c>
      <c r="F33" s="40">
        <f>IFERROR(VLOOKUP(B33,СупериорРанс!$C$34:$I$43, 3, 0), 0)</f>
        <v>0</v>
      </c>
      <c r="G33" s="40">
        <f>IFERROR(VLOOKUP(B33,'Halk Eco'!$C$11:$I$20, 3, 0), 0)</f>
        <v>0</v>
      </c>
      <c r="H33" s="40">
        <f>IFERROR(VLOOKUP(B33,Кавадарци!$C$11:$I$20, 3, 0), 0)</f>
        <v>0</v>
      </c>
      <c r="I33" s="40">
        <f>IFERROR(VLOOKUP(B33,Кавадарци!$C$34:$I$43, 3, 0), 0)</f>
        <v>10</v>
      </c>
      <c r="J33" s="40">
        <f>IFERROR(VLOOKUP(B33,Кавадарци!$C$58:$I$67, 3, 0), 0)</f>
        <v>0</v>
      </c>
      <c r="K33" s="40">
        <f>IFERROR(VLOOKUP(B33,Битола!$C$11:$I$20, 3, 0), 0)</f>
        <v>0</v>
      </c>
      <c r="L33" s="40">
        <f>IFERROR(VLOOKUP(B33,Битола!$C$35:$I$44, 3, 0), 0)</f>
        <v>0</v>
      </c>
      <c r="M33" s="40">
        <f>IFERROR(VLOOKUP(B33,Битола!$C$58:$I$67, 3, 0), 0)</f>
        <v>0</v>
      </c>
      <c r="N33" s="40">
        <f>IFERROR(VLOOKUP(B33,'Велес-Рацин'!$C$11:$I$20, 3, 0), 0)</f>
        <v>0</v>
      </c>
      <c r="O33" s="40">
        <f>IFERROR(VLOOKUP(B33,'Велес-Рацин'!$C$35:$I$44, 3, 0), 0)</f>
        <v>0</v>
      </c>
      <c r="P33" s="40">
        <f>IFERROR(VLOOKUP(B33,Прилеп!$C$11:$I$20, 3, 0), 0)</f>
        <v>0</v>
      </c>
      <c r="Q33" s="40">
        <f>IFERROR(VLOOKUP(B33,Прилеп!$C$35:$I$44, 3, 0), 0)</f>
        <v>0</v>
      </c>
      <c r="R33" s="40">
        <f>IFERROR(VLOOKUP(B33,КRUN!$C$11:$I$20, 3, 0), 0)</f>
        <v>0</v>
      </c>
      <c r="S33" s="40">
        <f>IFERROR(VLOOKUP(B33,КRUN!$C$35:$I$44, 3, 0), 0)</f>
        <v>0</v>
      </c>
      <c r="T33" s="40">
        <f>IFERROR(VLOOKUP(B33,'Охрид Трчат'!$C$11:$I$20, 3, 0), 0)</f>
        <v>0</v>
      </c>
      <c r="U33" s="40">
        <f>IFERROR(VLOOKUP(B33,'Охрид Трчат'!$C$35:$I$44, 3, 0), 0)</f>
        <v>0</v>
      </c>
      <c r="V33"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10</v>
      </c>
      <c r="W33" s="12"/>
      <c r="X33" s="12"/>
    </row>
    <row r="34" spans="1:25" x14ac:dyDescent="0.3">
      <c r="A34" s="31">
        <f t="shared" si="0"/>
        <v>31</v>
      </c>
      <c r="B34" s="44" t="s">
        <v>93</v>
      </c>
      <c r="C34" s="40">
        <f>IFERROR(VLOOKUP(B34,Гевгелија!$C$11:$I$20, 3, 0), 0)</f>
        <v>0</v>
      </c>
      <c r="D34" s="40">
        <f>IFERROR(VLOOKUP(B34,Гевгелија!$C$35:$I$44, 3, 0), 0)</f>
        <v>0</v>
      </c>
      <c r="E34" s="40">
        <f>IFERROR(VLOOKUP(B34,СупериорРанс!$C$11:$I$20, 3, 0), 0)</f>
        <v>0</v>
      </c>
      <c r="F34" s="40">
        <f>IFERROR(VLOOKUP(B34,СупериорРанс!$C$34:$I$43, 3, 0), 0)</f>
        <v>0</v>
      </c>
      <c r="G34" s="40">
        <f>IFERROR(VLOOKUP(B34,'Halk Eco'!$C$11:$I$20, 3, 0), 0)</f>
        <v>0</v>
      </c>
      <c r="H34" s="40">
        <f>IFERROR(VLOOKUP(B34,Кавадарци!$C$11:$I$20, 3, 0), 0)</f>
        <v>0</v>
      </c>
      <c r="I34" s="40">
        <f>IFERROR(VLOOKUP(B34,Кавадарци!$C$34:$I$43, 3, 0), 0)</f>
        <v>0</v>
      </c>
      <c r="J34" s="40">
        <f>IFERROR(VLOOKUP(B34,Кавадарци!$C$58:$I$67, 3, 0), 0)</f>
        <v>0</v>
      </c>
      <c r="K34" s="40">
        <f>IFERROR(VLOOKUP(B34,Битола!$C$11:$I$20, 3, 0), 0)</f>
        <v>5</v>
      </c>
      <c r="L34" s="40">
        <f>IFERROR(VLOOKUP(B34,Битола!$C$35:$I$44, 3, 0), 0)</f>
        <v>0</v>
      </c>
      <c r="M34" s="40">
        <f>IFERROR(VLOOKUP(B34,Битола!$C$58:$I$67, 3, 0), 0)</f>
        <v>0</v>
      </c>
      <c r="N34" s="40">
        <f>IFERROR(VLOOKUP(B34,'Велес-Рацин'!$C$11:$I$20, 3, 0), 0)</f>
        <v>0</v>
      </c>
      <c r="O34" s="40">
        <f>IFERROR(VLOOKUP(B34,'Велес-Рацин'!$C$35:$I$44, 3, 0), 0)</f>
        <v>0</v>
      </c>
      <c r="P34" s="40">
        <f>IFERROR(VLOOKUP(B34,Прилеп!$C$11:$I$20, 3, 0), 0)</f>
        <v>0</v>
      </c>
      <c r="Q34" s="40">
        <f>IFERROR(VLOOKUP(B34,Прилеп!$C$35:$I$44, 3, 0), 0)</f>
        <v>0</v>
      </c>
      <c r="R34" s="40">
        <f>IFERROR(VLOOKUP(B34,КRUN!$C$11:$I$20, 3, 0), 0)</f>
        <v>0</v>
      </c>
      <c r="S34" s="40">
        <f>IFERROR(VLOOKUP(B34,КRUN!$C$35:$I$44, 3, 0), 0)</f>
        <v>0</v>
      </c>
      <c r="T34" s="40">
        <f>IFERROR(VLOOKUP(B34,'Охрид Трчат'!$C$11:$I$20, 3, 0), 0)</f>
        <v>4</v>
      </c>
      <c r="U34" s="40">
        <f>IFERROR(VLOOKUP(B34,'Охрид Трчат'!$C$35:$I$44, 3, 0), 0)</f>
        <v>0</v>
      </c>
      <c r="V34"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9</v>
      </c>
      <c r="W34" s="12"/>
      <c r="X34" s="12"/>
    </row>
    <row r="35" spans="1:25" x14ac:dyDescent="0.3">
      <c r="A35" s="31">
        <f t="shared" si="0"/>
        <v>32</v>
      </c>
      <c r="B35" s="44" t="s">
        <v>97</v>
      </c>
      <c r="C35" s="40">
        <f>IFERROR(VLOOKUP(B35,Гевгелија!$C$11:$I$20, 3, 0), 0)</f>
        <v>0</v>
      </c>
      <c r="D35" s="40">
        <f>IFERROR(VLOOKUP(B35,Гевгелија!$C$35:$I$44, 3, 0), 0)</f>
        <v>0</v>
      </c>
      <c r="E35" s="40">
        <f>IFERROR(VLOOKUP(B35,СупериорРанс!$C$11:$I$20, 3, 0), 0)</f>
        <v>0</v>
      </c>
      <c r="F35" s="40">
        <f>IFERROR(VLOOKUP(B35,СупериорРанс!$C$34:$I$43, 3, 0), 0)</f>
        <v>0</v>
      </c>
      <c r="G35" s="40">
        <f>IFERROR(VLOOKUP(B35,'Halk Eco'!$C$11:$I$20, 3, 0), 0)</f>
        <v>0</v>
      </c>
      <c r="H35" s="40">
        <f>IFERROR(VLOOKUP(B35,Кавадарци!$C$11:$I$20, 3, 0), 0)</f>
        <v>0</v>
      </c>
      <c r="I35" s="40">
        <f>IFERROR(VLOOKUP(B35,Кавадарци!$C$34:$I$43, 3, 0), 0)</f>
        <v>0</v>
      </c>
      <c r="J35" s="40">
        <f>IFERROR(VLOOKUP(B35,Кавадарци!$C$58:$I$67, 3, 0), 0)</f>
        <v>0</v>
      </c>
      <c r="K35" s="40">
        <f>IFERROR(VLOOKUP(B35,Битола!$C$11:$I$20, 3, 0), 0)</f>
        <v>0</v>
      </c>
      <c r="L35" s="40">
        <f>IFERROR(VLOOKUP(B35,Битола!$C$35:$I$44, 3, 0), 0)</f>
        <v>8</v>
      </c>
      <c r="M35" s="40">
        <f>IFERROR(VLOOKUP(B35,Битола!$C$58:$I$67, 3, 0), 0)</f>
        <v>0</v>
      </c>
      <c r="N35" s="40">
        <f>IFERROR(VLOOKUP(B35,'Велес-Рацин'!$C$11:$I$20, 3, 0), 0)</f>
        <v>0</v>
      </c>
      <c r="O35" s="40">
        <f>IFERROR(VLOOKUP(B35,'Велес-Рацин'!$C$35:$I$44, 3, 0), 0)</f>
        <v>0</v>
      </c>
      <c r="P35" s="40">
        <f>IFERROR(VLOOKUP(B35,Прилеп!$C$11:$I$20, 3, 0), 0)</f>
        <v>1</v>
      </c>
      <c r="Q35" s="40">
        <f>IFERROR(VLOOKUP(B35,Прилеп!$C$35:$I$44, 3, 0), 0)</f>
        <v>0</v>
      </c>
      <c r="R35" s="40">
        <f>IFERROR(VLOOKUP(B35,КRUN!$C$11:$I$20, 3, 0), 0)</f>
        <v>0</v>
      </c>
      <c r="S35" s="40">
        <f>IFERROR(VLOOKUP(B35,КRUN!$C$35:$I$44, 3, 0), 0)</f>
        <v>0</v>
      </c>
      <c r="T35" s="40">
        <f>IFERROR(VLOOKUP(B35,'Охрид Трчат'!$C$11:$I$20, 3, 0), 0)</f>
        <v>0</v>
      </c>
      <c r="U35" s="40">
        <f>IFERROR(VLOOKUP(B35,'Охрид Трчат'!$C$35:$I$44, 3, 0), 0)</f>
        <v>0</v>
      </c>
      <c r="V35"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9</v>
      </c>
      <c r="W35" s="12"/>
      <c r="X35" s="12"/>
    </row>
    <row r="36" spans="1:25" x14ac:dyDescent="0.3">
      <c r="A36" s="31">
        <f t="shared" si="0"/>
        <v>33</v>
      </c>
      <c r="B36" s="44" t="s">
        <v>47</v>
      </c>
      <c r="C36" s="40">
        <f>IFERROR(VLOOKUP(B36,Гевгелија!$C$11:$I$20, 3, 0), 0)</f>
        <v>0</v>
      </c>
      <c r="D36" s="40">
        <f>IFERROR(VLOOKUP(B36,Гевгелија!$C$35:$I$44, 3, 0), 0)</f>
        <v>5</v>
      </c>
      <c r="E36" s="40">
        <f>IFERROR(VLOOKUP(B36,СупериорРанс!$C$11:$I$20, 3, 0), 0)</f>
        <v>0</v>
      </c>
      <c r="F36" s="40">
        <f>IFERROR(VLOOKUP(B36,СупериорРанс!$C$34:$I$43, 3, 0), 0)</f>
        <v>0</v>
      </c>
      <c r="G36" s="40">
        <f>IFERROR(VLOOKUP(B36,'Halk Eco'!$C$11:$I$20, 3, 0), 0)</f>
        <v>0</v>
      </c>
      <c r="H36" s="40">
        <f>IFERROR(VLOOKUP(B36,Кавадарци!$C$11:$I$20, 3, 0), 0)</f>
        <v>0</v>
      </c>
      <c r="I36" s="40">
        <f>IFERROR(VLOOKUP(B36,Кавадарци!$C$34:$I$43, 3, 0), 0)</f>
        <v>0</v>
      </c>
      <c r="J36" s="40">
        <f>IFERROR(VLOOKUP(B36,Кавадарци!$C$58:$I$67, 3, 0), 0)</f>
        <v>0</v>
      </c>
      <c r="K36" s="40">
        <f>IFERROR(VLOOKUP(B36,Битола!$C$11:$I$20, 3, 0), 0)</f>
        <v>0</v>
      </c>
      <c r="L36" s="40">
        <f>IFERROR(VLOOKUP(B36,Битола!$C$35:$I$44, 3, 0), 0)</f>
        <v>0</v>
      </c>
      <c r="M36" s="40">
        <f>IFERROR(VLOOKUP(B36,Битола!$C$58:$I$67, 3, 0), 0)</f>
        <v>0</v>
      </c>
      <c r="N36" s="40">
        <f>IFERROR(VLOOKUP(B36,'Велес-Рацин'!$C$11:$I$20, 3, 0), 0)</f>
        <v>0</v>
      </c>
      <c r="O36" s="40">
        <f>IFERROR(VLOOKUP(B36,'Велес-Рацин'!$C$35:$I$44, 3, 0), 0)</f>
        <v>0</v>
      </c>
      <c r="P36" s="40">
        <f>IFERROR(VLOOKUP(B36,Прилеп!$C$11:$I$20, 3, 0), 0)</f>
        <v>0</v>
      </c>
      <c r="Q36" s="40">
        <f>IFERROR(VLOOKUP(B36,Прилеп!$C$35:$I$44, 3, 0), 0)</f>
        <v>0</v>
      </c>
      <c r="R36" s="40">
        <f>IFERROR(VLOOKUP(B36,КRUN!$C$11:$I$20, 3, 0), 0)</f>
        <v>0</v>
      </c>
      <c r="S36" s="40">
        <f>IFERROR(VLOOKUP(B36,КRUN!$C$35:$I$44, 3, 0), 0)</f>
        <v>4</v>
      </c>
      <c r="T36" s="40">
        <f>IFERROR(VLOOKUP(B36,'Охрид Трчат'!$C$11:$I$20, 3, 0), 0)</f>
        <v>0</v>
      </c>
      <c r="U36" s="40">
        <f>IFERROR(VLOOKUP(B36,'Охрид Трчат'!$C$35:$I$44, 3, 0), 0)</f>
        <v>0</v>
      </c>
      <c r="V36"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9</v>
      </c>
      <c r="W36" s="12"/>
      <c r="X36" s="12"/>
    </row>
    <row r="37" spans="1:25" x14ac:dyDescent="0.3">
      <c r="A37" s="31">
        <f t="shared" si="0"/>
        <v>34</v>
      </c>
      <c r="B37" s="44" t="s">
        <v>75</v>
      </c>
      <c r="C37" s="40">
        <f>IFERROR(VLOOKUP(B37,Гевгелија!$C$11:$I$20, 3, 0), 0)</f>
        <v>0</v>
      </c>
      <c r="D37" s="40">
        <f>IFERROR(VLOOKUP(B37,Гевгелија!$C$35:$I$44, 3, 0), 0)</f>
        <v>0</v>
      </c>
      <c r="E37" s="40">
        <f>IFERROR(VLOOKUP(B37,СупериорРанс!$C$11:$I$20, 3, 0), 0)</f>
        <v>0</v>
      </c>
      <c r="F37" s="40">
        <f>IFERROR(VLOOKUP(B37,СупериорРанс!$C$34:$I$43, 3, 0), 0)</f>
        <v>0</v>
      </c>
      <c r="G37" s="40">
        <f>IFERROR(VLOOKUP(B37,'Halk Eco'!$C$11:$I$20, 3, 0), 0)</f>
        <v>0</v>
      </c>
      <c r="H37" s="40">
        <f>IFERROR(VLOOKUP(B37,Кавадарци!$C$11:$I$20, 3, 0), 0)</f>
        <v>0</v>
      </c>
      <c r="I37" s="40">
        <f>IFERROR(VLOOKUP(B37,Кавадарци!$C$34:$I$43, 3, 0), 0)</f>
        <v>0</v>
      </c>
      <c r="J37" s="40">
        <f>IFERROR(VLOOKUP(B37,Кавадарци!$C$58:$I$67, 3, 0), 0)</f>
        <v>5</v>
      </c>
      <c r="K37" s="40">
        <f>IFERROR(VLOOKUP(B37,Битола!$C$11:$I$20, 3, 0), 0)</f>
        <v>0</v>
      </c>
      <c r="L37" s="40">
        <f>IFERROR(VLOOKUP(B37,Битола!$C$35:$I$44, 3, 0), 0)</f>
        <v>0</v>
      </c>
      <c r="M37" s="40">
        <f>IFERROR(VLOOKUP(B37,Битола!$C$58:$I$67, 3, 0), 0)</f>
        <v>0</v>
      </c>
      <c r="N37" s="40">
        <f>IFERROR(VLOOKUP(B37,'Велес-Рацин'!$C$11:$I$20, 3, 0), 0)</f>
        <v>0</v>
      </c>
      <c r="O37" s="40">
        <f>IFERROR(VLOOKUP(B37,'Велес-Рацин'!$C$35:$I$44, 3, 0), 0)</f>
        <v>0</v>
      </c>
      <c r="P37" s="40">
        <f>IFERROR(VLOOKUP(B37,Прилеп!$C$11:$I$20, 3, 0), 0)</f>
        <v>0</v>
      </c>
      <c r="Q37" s="40">
        <f>IFERROR(VLOOKUP(B37,Прилеп!$C$35:$I$44, 3, 0), 0)</f>
        <v>3</v>
      </c>
      <c r="R37" s="40">
        <f>IFERROR(VLOOKUP(B37,КRUN!$C$11:$I$20, 3, 0), 0)</f>
        <v>0</v>
      </c>
      <c r="S37" s="40">
        <f>IFERROR(VLOOKUP(B37,КRUN!$C$35:$I$44, 3, 0), 0)</f>
        <v>0</v>
      </c>
      <c r="T37" s="40">
        <f>IFERROR(VLOOKUP(B37,'Охрид Трчат'!$C$11:$I$20, 3, 0), 0)</f>
        <v>0</v>
      </c>
      <c r="U37" s="40">
        <f>IFERROR(VLOOKUP(B37,'Охрид Трчат'!$C$35:$I$44, 3, 0), 0)</f>
        <v>0</v>
      </c>
      <c r="V3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8</v>
      </c>
      <c r="X37" s="12"/>
      <c r="Y37" s="12"/>
    </row>
    <row r="38" spans="1:25" x14ac:dyDescent="0.3">
      <c r="A38" s="31">
        <f t="shared" si="0"/>
        <v>35</v>
      </c>
      <c r="B38" s="44" t="s">
        <v>15</v>
      </c>
      <c r="C38" s="40">
        <f>IFERROR(VLOOKUP(B38,Гевгелија!$C$11:$I$20, 3, 0), 0)</f>
        <v>1</v>
      </c>
      <c r="D38" s="40">
        <f>IFERROR(VLOOKUP(B38,Гевгелија!$C$35:$I$44, 3, 0), 0)</f>
        <v>0</v>
      </c>
      <c r="E38" s="40">
        <f>IFERROR(VLOOKUP(B38,СупериорРанс!$C$11:$I$20, 3, 0), 0)</f>
        <v>0</v>
      </c>
      <c r="F38" s="40">
        <f>IFERROR(VLOOKUP(B38,СупериорРанс!$C$34:$I$43, 3, 0), 0)</f>
        <v>0</v>
      </c>
      <c r="G38" s="40">
        <f>IFERROR(VLOOKUP(B38,'Halk Eco'!$C$11:$I$20, 3, 0), 0)</f>
        <v>0</v>
      </c>
      <c r="H38" s="40">
        <f>IFERROR(VLOOKUP(B38,Кавадарци!$C$11:$I$20, 3, 0), 0)</f>
        <v>0</v>
      </c>
      <c r="I38" s="40">
        <f>IFERROR(VLOOKUP(B38,Кавадарци!$C$34:$I$43, 3, 0), 0)</f>
        <v>0</v>
      </c>
      <c r="J38" s="40">
        <f>IFERROR(VLOOKUP(B38,Кавадарци!$C$58:$I$67, 3, 0), 0)</f>
        <v>0</v>
      </c>
      <c r="K38" s="40">
        <f>IFERROR(VLOOKUP(B38,Битола!$C$11:$I$20, 3, 0), 0)</f>
        <v>6</v>
      </c>
      <c r="L38" s="40">
        <f>IFERROR(VLOOKUP(B38,Битола!$C$35:$I$44, 3, 0), 0)</f>
        <v>0</v>
      </c>
      <c r="M38" s="40">
        <f>IFERROR(VLOOKUP(B38,Битола!$C$58:$I$67, 3, 0), 0)</f>
        <v>0</v>
      </c>
      <c r="N38" s="40">
        <f>IFERROR(VLOOKUP(B38,'Велес-Рацин'!$C$11:$I$20, 3, 0), 0)</f>
        <v>0</v>
      </c>
      <c r="O38" s="40">
        <f>IFERROR(VLOOKUP(B38,'Велес-Рацин'!$C$35:$I$44, 3, 0), 0)</f>
        <v>0</v>
      </c>
      <c r="P38" s="40">
        <f>IFERROR(VLOOKUP(B38,Прилеп!$C$11:$I$20, 3, 0), 0)</f>
        <v>0</v>
      </c>
      <c r="Q38" s="40">
        <f>IFERROR(VLOOKUP(B38,Прилеп!$C$35:$I$44, 3, 0), 0)</f>
        <v>0</v>
      </c>
      <c r="R38" s="40">
        <f>IFERROR(VLOOKUP(B38,КRUN!$C$11:$I$20, 3, 0), 0)</f>
        <v>0</v>
      </c>
      <c r="S38" s="40">
        <f>IFERROR(VLOOKUP(B38,КRUN!$C$35:$I$44, 3, 0), 0)</f>
        <v>0</v>
      </c>
      <c r="T38" s="40">
        <f>IFERROR(VLOOKUP(B38,'Охрид Трчат'!$C$11:$I$20, 3, 0), 0)</f>
        <v>0</v>
      </c>
      <c r="U38" s="40">
        <f>IFERROR(VLOOKUP(B38,'Охрид Трчат'!$C$35:$I$44, 3, 0), 0)</f>
        <v>0</v>
      </c>
      <c r="V38"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38" s="12"/>
      <c r="Y38" s="12"/>
    </row>
    <row r="39" spans="1:25" x14ac:dyDescent="0.3">
      <c r="A39" s="31">
        <f t="shared" si="0"/>
        <v>36</v>
      </c>
      <c r="B39" s="44" t="s">
        <v>120</v>
      </c>
      <c r="C39" s="40">
        <f>IFERROR(VLOOKUP(B39,Гевгелија!$C$11:$I$20, 3, 0), 0)</f>
        <v>0</v>
      </c>
      <c r="D39" s="40">
        <f>IFERROR(VLOOKUP(B39,Гевгелија!$C$35:$I$44, 3, 0), 0)</f>
        <v>0</v>
      </c>
      <c r="E39" s="40">
        <f>IFERROR(VLOOKUP(B39,СупериорРанс!$C$11:$I$20, 3, 0), 0)</f>
        <v>0</v>
      </c>
      <c r="F39" s="40">
        <f>IFERROR(VLOOKUP(B39,СупериорРанс!$C$34:$I$43, 3, 0), 0)</f>
        <v>0</v>
      </c>
      <c r="G39" s="40">
        <f>IFERROR(VLOOKUP(B39,'Halk Eco'!$C$11:$I$20, 3, 0), 0)</f>
        <v>0</v>
      </c>
      <c r="H39" s="40">
        <f>IFERROR(VLOOKUP(B39,Кавадарци!$C$11:$I$20, 3, 0), 0)</f>
        <v>0</v>
      </c>
      <c r="I39" s="40">
        <f>IFERROR(VLOOKUP(B39,Кавадарци!$C$34:$I$43, 3, 0), 0)</f>
        <v>0</v>
      </c>
      <c r="J39" s="40">
        <f>IFERROR(VLOOKUP(B39,Кавадарци!$C$58:$I$67, 3, 0), 0)</f>
        <v>0</v>
      </c>
      <c r="K39" s="40">
        <f>IFERROR(VLOOKUP(B39,Битола!$C$11:$I$20, 3, 0), 0)</f>
        <v>0</v>
      </c>
      <c r="L39" s="40">
        <f>IFERROR(VLOOKUP(B39,Битола!$C$35:$I$44, 3, 0), 0)</f>
        <v>0</v>
      </c>
      <c r="M39" s="40">
        <f>IFERROR(VLOOKUP(B39,Битола!$C$58:$I$67, 3, 0), 0)</f>
        <v>0</v>
      </c>
      <c r="N39" s="40">
        <f>IFERROR(VLOOKUP(B39,'Велес-Рацин'!$C$11:$I$20, 3, 0), 0)</f>
        <v>0</v>
      </c>
      <c r="O39" s="40">
        <f>IFERROR(VLOOKUP(B39,'Велес-Рацин'!$C$35:$I$44, 3, 0), 0)</f>
        <v>0</v>
      </c>
      <c r="P39" s="40">
        <f>IFERROR(VLOOKUP(B39,Прилеп!$C$11:$I$20, 3, 0), 0)</f>
        <v>0</v>
      </c>
      <c r="Q39" s="40">
        <f>IFERROR(VLOOKUP(B39,Прилеп!$C$35:$I$44, 3, 0), 0)</f>
        <v>4</v>
      </c>
      <c r="R39" s="40">
        <f>IFERROR(VLOOKUP(B39,КRUN!$C$11:$I$20, 3, 0), 0)</f>
        <v>0</v>
      </c>
      <c r="S39" s="40">
        <f>IFERROR(VLOOKUP(B39,КRUN!$C$35:$I$44, 3, 0), 0)</f>
        <v>3</v>
      </c>
      <c r="T39" s="40">
        <f>IFERROR(VLOOKUP(B39,'Охрид Трчат'!$C$11:$I$20, 3, 0), 0)</f>
        <v>0</v>
      </c>
      <c r="U39" s="40">
        <f>IFERROR(VLOOKUP(B39,'Охрид Трчат'!$C$35:$I$44, 3, 0), 0)</f>
        <v>0</v>
      </c>
      <c r="V39"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39" s="12"/>
      <c r="Y39" s="12"/>
    </row>
    <row r="40" spans="1:25" x14ac:dyDescent="0.3">
      <c r="A40" s="31">
        <f t="shared" si="0"/>
        <v>37</v>
      </c>
      <c r="B40" s="44" t="s">
        <v>104</v>
      </c>
      <c r="C40" s="40">
        <f>IFERROR(VLOOKUP(B40,Гевгелија!$C$11:$I$20, 3, 0), 0)</f>
        <v>0</v>
      </c>
      <c r="D40" s="40">
        <f>IFERROR(VLOOKUP(B40,Гевгелија!$C$35:$I$44, 3, 0), 0)</f>
        <v>0</v>
      </c>
      <c r="E40" s="40">
        <f>IFERROR(VLOOKUP(B40,СупериорРанс!$C$11:$I$20, 3, 0), 0)</f>
        <v>0</v>
      </c>
      <c r="F40" s="40">
        <f>IFERROR(VLOOKUP(B40,СупериорРанс!$C$34:$I$43, 3, 0), 0)</f>
        <v>0</v>
      </c>
      <c r="G40" s="40">
        <f>IFERROR(VLOOKUP(B40,'Halk Eco'!$C$11:$I$20, 3, 0), 0)</f>
        <v>0</v>
      </c>
      <c r="H40" s="40">
        <f>IFERROR(VLOOKUP(B40,Кавадарци!$C$11:$I$20, 3, 0), 0)</f>
        <v>0</v>
      </c>
      <c r="I40" s="40">
        <f>IFERROR(VLOOKUP(B40,Кавадарци!$C$34:$I$43, 3, 0), 0)</f>
        <v>0</v>
      </c>
      <c r="J40" s="40">
        <f>IFERROR(VLOOKUP(B40,Кавадарци!$C$58:$I$67, 3, 0), 0)</f>
        <v>0</v>
      </c>
      <c r="K40" s="40">
        <f>IFERROR(VLOOKUP(B40,Битола!$C$11:$I$20, 3, 0), 0)</f>
        <v>0</v>
      </c>
      <c r="L40" s="40">
        <f>IFERROR(VLOOKUP(B40,Битола!$C$35:$I$44, 3, 0), 0)</f>
        <v>0</v>
      </c>
      <c r="M40" s="40">
        <f>IFERROR(VLOOKUP(B40,Битола!$C$58:$I$67, 3, 0), 0)</f>
        <v>5</v>
      </c>
      <c r="N40" s="40">
        <f>IFERROR(VLOOKUP(B40,'Велес-Рацин'!$C$11:$I$20, 3, 0), 0)</f>
        <v>0</v>
      </c>
      <c r="O40" s="40">
        <f>IFERROR(VLOOKUP(B40,'Велес-Рацин'!$C$35:$I$44, 3, 0), 0)</f>
        <v>0</v>
      </c>
      <c r="P40" s="40">
        <f>IFERROR(VLOOKUP(B40,Прилеп!$C$11:$I$20, 3, 0), 0)</f>
        <v>0</v>
      </c>
      <c r="Q40" s="40">
        <f>IFERROR(VLOOKUP(B40,Прилеп!$C$35:$I$44, 3, 0), 0)</f>
        <v>0</v>
      </c>
      <c r="R40" s="40">
        <f>IFERROR(VLOOKUP(B40,КRUN!$C$11:$I$20, 3, 0), 0)</f>
        <v>0</v>
      </c>
      <c r="S40" s="40">
        <f>IFERROR(VLOOKUP(B40,КRUN!$C$35:$I$44, 3, 0), 0)</f>
        <v>2</v>
      </c>
      <c r="T40" s="40">
        <f>IFERROR(VLOOKUP(B40,'Охрид Трчат'!$C$11:$I$20, 3, 0), 0)</f>
        <v>0</v>
      </c>
      <c r="U40" s="40">
        <f>IFERROR(VLOOKUP(B40,'Охрид Трчат'!$C$35:$I$44, 3, 0), 0)</f>
        <v>0</v>
      </c>
      <c r="V40"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40" s="12"/>
      <c r="Y40" s="12"/>
    </row>
    <row r="41" spans="1:25" x14ac:dyDescent="0.3">
      <c r="A41" s="31">
        <f t="shared" si="0"/>
        <v>38</v>
      </c>
      <c r="B41" s="44" t="s">
        <v>69</v>
      </c>
      <c r="C41" s="40">
        <f>IFERROR(VLOOKUP(B41,Гевгелија!$C$11:$I$20, 3, 0), 0)</f>
        <v>0</v>
      </c>
      <c r="D41" s="40">
        <f>IFERROR(VLOOKUP(B41,Гевгелија!$C$35:$I$44, 3, 0), 0)</f>
        <v>0</v>
      </c>
      <c r="E41" s="40">
        <f>IFERROR(VLOOKUP(B41,СупериорРанс!$C$11:$I$20, 3, 0), 0)</f>
        <v>0</v>
      </c>
      <c r="F41" s="40">
        <f>IFERROR(VLOOKUP(B41,СупериорРанс!$C$34:$I$43, 3, 0), 0)</f>
        <v>0</v>
      </c>
      <c r="G41" s="40">
        <f>IFERROR(VLOOKUP(B41,'Halk Eco'!$C$11:$I$20, 3, 0), 0)</f>
        <v>0</v>
      </c>
      <c r="H41" s="40">
        <f>IFERROR(VLOOKUP(B41,Кавадарци!$C$11:$I$20, 3, 0), 0)</f>
        <v>0</v>
      </c>
      <c r="I41" s="40">
        <f>IFERROR(VLOOKUP(B41,Кавадарци!$C$34:$I$43, 3, 0), 0)</f>
        <v>5</v>
      </c>
      <c r="J41" s="40">
        <f>IFERROR(VLOOKUP(B41,Кавадарци!$C$58:$I$67, 3, 0), 0)</f>
        <v>0</v>
      </c>
      <c r="K41" s="40">
        <f>IFERROR(VLOOKUP(B41,Битола!$C$11:$I$20, 3, 0), 0)</f>
        <v>0</v>
      </c>
      <c r="L41" s="40">
        <f>IFERROR(VLOOKUP(B41,Битола!$C$35:$I$44, 3, 0), 0)</f>
        <v>0</v>
      </c>
      <c r="M41" s="40">
        <f>IFERROR(VLOOKUP(B41,Битола!$C$58:$I$67, 3, 0), 0)</f>
        <v>0</v>
      </c>
      <c r="N41" s="40">
        <f>IFERROR(VLOOKUP(B41,'Велес-Рацин'!$C$11:$I$20, 3, 0), 0)</f>
        <v>2</v>
      </c>
      <c r="O41" s="40">
        <f>IFERROR(VLOOKUP(B41,'Велес-Рацин'!$C$35:$I$44, 3, 0), 0)</f>
        <v>0</v>
      </c>
      <c r="P41" s="40">
        <f>IFERROR(VLOOKUP(B41,Прилеп!$C$11:$I$20, 3, 0), 0)</f>
        <v>0</v>
      </c>
      <c r="Q41" s="40">
        <f>IFERROR(VLOOKUP(B41,Прилеп!$C$35:$I$44, 3, 0), 0)</f>
        <v>0</v>
      </c>
      <c r="R41" s="40">
        <f>IFERROR(VLOOKUP(B41,КRUN!$C$11:$I$20, 3, 0), 0)</f>
        <v>0</v>
      </c>
      <c r="S41" s="40">
        <f>IFERROR(VLOOKUP(B41,КRUN!$C$35:$I$44, 3, 0), 0)</f>
        <v>0</v>
      </c>
      <c r="T41" s="40">
        <f>IFERROR(VLOOKUP(B41,'Охрид Трчат'!$C$11:$I$20, 3, 0), 0)</f>
        <v>0</v>
      </c>
      <c r="U41" s="40">
        <f>IFERROR(VLOOKUP(B41,'Охрид Трчат'!$C$35:$I$44, 3, 0), 0)</f>
        <v>0</v>
      </c>
      <c r="V41"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41" s="12"/>
      <c r="Y41" s="12"/>
    </row>
    <row r="42" spans="1:25" x14ac:dyDescent="0.3">
      <c r="A42" s="31">
        <f t="shared" si="0"/>
        <v>39</v>
      </c>
      <c r="B42" s="44" t="s">
        <v>59</v>
      </c>
      <c r="C42" s="40">
        <f>IFERROR(VLOOKUP(B42,Гевгелија!$C$11:$I$20, 3, 0), 0)</f>
        <v>0</v>
      </c>
      <c r="D42" s="40">
        <f>IFERROR(VLOOKUP(B42,Гевгелија!$C$35:$I$44, 3, 0), 0)</f>
        <v>0</v>
      </c>
      <c r="E42" s="40">
        <f>IFERROR(VLOOKUP(B42,СупериорРанс!$C$11:$I$20, 3, 0), 0)</f>
        <v>0</v>
      </c>
      <c r="F42" s="40">
        <f>IFERROR(VLOOKUP(B42,СупериорРанс!$C$34:$I$43, 3, 0), 0)</f>
        <v>0</v>
      </c>
      <c r="G42" s="40">
        <f>IFERROR(VLOOKUP(B42,'Halk Eco'!$C$11:$I$20, 3, 0), 0)</f>
        <v>0</v>
      </c>
      <c r="H42" s="40">
        <f>IFERROR(VLOOKUP(B42,Кавадарци!$C$11:$I$20, 3, 0), 0)</f>
        <v>7</v>
      </c>
      <c r="I42" s="40">
        <f>IFERROR(VLOOKUP(B42,Кавадарци!$C$34:$I$43, 3, 0), 0)</f>
        <v>0</v>
      </c>
      <c r="J42" s="40">
        <f>IFERROR(VLOOKUP(B42,Кавадарци!$C$58:$I$67, 3, 0), 0)</f>
        <v>0</v>
      </c>
      <c r="K42" s="40">
        <f>IFERROR(VLOOKUP(B42,Битола!$C$11:$I$20, 3, 0), 0)</f>
        <v>0</v>
      </c>
      <c r="L42" s="40">
        <f>IFERROR(VLOOKUP(B42,Битола!$C$35:$I$44, 3, 0), 0)</f>
        <v>0</v>
      </c>
      <c r="M42" s="40">
        <f>IFERROR(VLOOKUP(B42,Битола!$C$58:$I$67, 3, 0), 0)</f>
        <v>0</v>
      </c>
      <c r="N42" s="40">
        <f>IFERROR(VLOOKUP(B42,'Велес-Рацин'!$C$11:$I$20, 3, 0), 0)</f>
        <v>0</v>
      </c>
      <c r="O42" s="40">
        <f>IFERROR(VLOOKUP(B42,'Велес-Рацин'!$C$35:$I$44, 3, 0), 0)</f>
        <v>0</v>
      </c>
      <c r="P42" s="40">
        <f>IFERROR(VLOOKUP(B42,Прилеп!$C$11:$I$20, 3, 0), 0)</f>
        <v>0</v>
      </c>
      <c r="Q42" s="40">
        <f>IFERROR(VLOOKUP(B42,Прилеп!$C$35:$I$44, 3, 0), 0)</f>
        <v>0</v>
      </c>
      <c r="R42" s="40">
        <f>IFERROR(VLOOKUP(B42,КRUN!$C$11:$I$20, 3, 0), 0)</f>
        <v>0</v>
      </c>
      <c r="S42" s="40">
        <f>IFERROR(VLOOKUP(B42,КRUN!$C$35:$I$44, 3, 0), 0)</f>
        <v>0</v>
      </c>
      <c r="T42" s="40">
        <f>IFERROR(VLOOKUP(B42,'Охрид Трчат'!$C$11:$I$20, 3, 0), 0)</f>
        <v>0</v>
      </c>
      <c r="U42" s="40">
        <f>IFERROR(VLOOKUP(B42,'Охрид Трчат'!$C$35:$I$44, 3, 0), 0)</f>
        <v>0</v>
      </c>
      <c r="V42"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42" s="12"/>
      <c r="Y42" s="12"/>
    </row>
    <row r="43" spans="1:25" x14ac:dyDescent="0.3">
      <c r="A43" s="31">
        <f t="shared" si="0"/>
        <v>40</v>
      </c>
      <c r="B43" s="44" t="s">
        <v>98</v>
      </c>
      <c r="C43" s="40">
        <f>IFERROR(VLOOKUP(B43,Гевгелија!$C$11:$I$20, 3, 0), 0)</f>
        <v>0</v>
      </c>
      <c r="D43" s="40">
        <f>IFERROR(VLOOKUP(B43,Гевгелија!$C$35:$I$44, 3, 0), 0)</f>
        <v>0</v>
      </c>
      <c r="E43" s="40">
        <f>IFERROR(VLOOKUP(B43,СупериорРанс!$C$11:$I$20, 3, 0), 0)</f>
        <v>0</v>
      </c>
      <c r="F43" s="40">
        <f>IFERROR(VLOOKUP(B43,СупериорРанс!$C$34:$I$43, 3, 0), 0)</f>
        <v>0</v>
      </c>
      <c r="G43" s="40">
        <f>IFERROR(VLOOKUP(B43,'Halk Eco'!$C$11:$I$20, 3, 0), 0)</f>
        <v>0</v>
      </c>
      <c r="H43" s="40">
        <f>IFERROR(VLOOKUP(B43,Кавадарци!$C$11:$I$20, 3, 0), 0)</f>
        <v>0</v>
      </c>
      <c r="I43" s="40">
        <f>IFERROR(VLOOKUP(B43,Кавадарци!$C$34:$I$43, 3, 0), 0)</f>
        <v>0</v>
      </c>
      <c r="J43" s="40">
        <f>IFERROR(VLOOKUP(B43,Кавадарци!$C$58:$I$67, 3, 0), 0)</f>
        <v>0</v>
      </c>
      <c r="K43" s="40">
        <f>IFERROR(VLOOKUP(B43,Битола!$C$11:$I$20, 3, 0), 0)</f>
        <v>0</v>
      </c>
      <c r="L43" s="40">
        <f>IFERROR(VLOOKUP(B43,Битола!$C$35:$I$44, 3, 0), 0)</f>
        <v>7</v>
      </c>
      <c r="M43" s="40">
        <f>IFERROR(VLOOKUP(B43,Битола!$C$58:$I$67, 3, 0), 0)</f>
        <v>0</v>
      </c>
      <c r="N43" s="40">
        <f>IFERROR(VLOOKUP(B43,'Велес-Рацин'!$C$11:$I$20, 3, 0), 0)</f>
        <v>0</v>
      </c>
      <c r="O43" s="40">
        <f>IFERROR(VLOOKUP(B43,'Велес-Рацин'!$C$35:$I$44, 3, 0), 0)</f>
        <v>0</v>
      </c>
      <c r="P43" s="40">
        <f>IFERROR(VLOOKUP(B43,Прилеп!$C$11:$I$20, 3, 0), 0)</f>
        <v>0</v>
      </c>
      <c r="Q43" s="40">
        <f>IFERROR(VLOOKUP(B43,Прилеп!$C$35:$I$44, 3, 0), 0)</f>
        <v>0</v>
      </c>
      <c r="R43" s="40">
        <f>IFERROR(VLOOKUP(B43,КRUN!$C$11:$I$20, 3, 0), 0)</f>
        <v>0</v>
      </c>
      <c r="S43" s="40">
        <f>IFERROR(VLOOKUP(B43,КRUN!$C$35:$I$44, 3, 0), 0)</f>
        <v>0</v>
      </c>
      <c r="T43" s="40">
        <f>IFERROR(VLOOKUP(B43,'Охрид Трчат'!$C$11:$I$20, 3, 0), 0)</f>
        <v>0</v>
      </c>
      <c r="U43" s="40">
        <f>IFERROR(VLOOKUP(B43,'Охрид Трчат'!$C$35:$I$44, 3, 0), 0)</f>
        <v>0</v>
      </c>
      <c r="V43"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43" s="12"/>
      <c r="Y43" s="12"/>
    </row>
    <row r="44" spans="1:25" x14ac:dyDescent="0.3">
      <c r="A44" s="31">
        <f t="shared" si="0"/>
        <v>41</v>
      </c>
      <c r="B44" s="44" t="s">
        <v>67</v>
      </c>
      <c r="C44" s="38">
        <f>IFERROR(VLOOKUP(B44,Гевгелија!$C$11:$I$20, 3, 0), 0)</f>
        <v>0</v>
      </c>
      <c r="D44" s="38">
        <f>IFERROR(VLOOKUP(B44,Гевгелија!$C$35:$I$44, 3, 0), 0)</f>
        <v>0</v>
      </c>
      <c r="E44" s="38">
        <f>IFERROR(VLOOKUP(B44,СупериорРанс!$C$11:$I$20, 3, 0), 0)</f>
        <v>0</v>
      </c>
      <c r="F44" s="38">
        <f>IFERROR(VLOOKUP(B44,СупериорРанс!$C$34:$I$43, 3, 0), 0)</f>
        <v>0</v>
      </c>
      <c r="G44" s="38">
        <f>IFERROR(VLOOKUP(B44,'Halk Eco'!$C$11:$I$20, 3, 0), 0)</f>
        <v>0</v>
      </c>
      <c r="H44" s="38">
        <f>IFERROR(VLOOKUP(B44,Кавадарци!$C$11:$I$20, 3, 0), 0)</f>
        <v>0</v>
      </c>
      <c r="I44" s="38">
        <f>IFERROR(VLOOKUP(B44,Кавадарци!$C$34:$I$43, 3, 0), 0)</f>
        <v>7</v>
      </c>
      <c r="J44" s="38">
        <f>IFERROR(VLOOKUP(B44,Кавадарци!$C$58:$I$67, 3, 0), 0)</f>
        <v>0</v>
      </c>
      <c r="K44" s="38">
        <f>IFERROR(VLOOKUP(B44,Битола!$C$11:$I$20, 3, 0), 0)</f>
        <v>0</v>
      </c>
      <c r="L44" s="38">
        <f>IFERROR(VLOOKUP(B44,Битола!$C$35:$I$44, 3, 0), 0)</f>
        <v>0</v>
      </c>
      <c r="M44" s="38">
        <f>IFERROR(VLOOKUP(B44,Битола!$C$58:$I$67, 3, 0), 0)</f>
        <v>0</v>
      </c>
      <c r="N44" s="38">
        <f>IFERROR(VLOOKUP(B44,'Велес-Рацин'!$C$11:$I$20, 3, 0), 0)</f>
        <v>0</v>
      </c>
      <c r="O44" s="38">
        <f>IFERROR(VLOOKUP(B44,'Велес-Рацин'!$C$35:$I$44, 3, 0), 0)</f>
        <v>0</v>
      </c>
      <c r="P44" s="38">
        <f>IFERROR(VLOOKUP(B44,Прилеп!$C$11:$I$20, 3, 0), 0)</f>
        <v>0</v>
      </c>
      <c r="Q44" s="38">
        <f>IFERROR(VLOOKUP(B44,Прилеп!$C$35:$I$44, 3, 0), 0)</f>
        <v>0</v>
      </c>
      <c r="R44" s="38">
        <f>IFERROR(VLOOKUP(B44,КRUN!$C$11:$I$20, 3, 0), 0)</f>
        <v>0</v>
      </c>
      <c r="S44" s="38">
        <f>IFERROR(VLOOKUP(B44,КRUN!$C$35:$I$44, 3, 0), 0)</f>
        <v>0</v>
      </c>
      <c r="T44" s="38">
        <f>IFERROR(VLOOKUP(B44,'Охрид Трчат'!$C$11:$I$20, 3, 0), 0)</f>
        <v>0</v>
      </c>
      <c r="U44" s="38">
        <f>IFERROR(VLOOKUP(B44,'Охрид Трчат'!$C$35:$I$44, 3, 0), 0)</f>
        <v>0</v>
      </c>
      <c r="V44"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7</v>
      </c>
      <c r="X44" s="12"/>
      <c r="Y44" s="12"/>
    </row>
    <row r="45" spans="1:25" x14ac:dyDescent="0.3">
      <c r="A45" s="31">
        <f t="shared" si="0"/>
        <v>42</v>
      </c>
      <c r="B45" s="44" t="s">
        <v>65</v>
      </c>
      <c r="C45" s="40">
        <f>IFERROR(VLOOKUP(B45,Гевгелија!$C$11:$I$20, 3, 0), 0)</f>
        <v>0</v>
      </c>
      <c r="D45" s="40">
        <f>IFERROR(VLOOKUP(B45,Гевгелија!$C$35:$I$44, 3, 0), 0)</f>
        <v>0</v>
      </c>
      <c r="E45" s="40">
        <f>IFERROR(VLOOKUP(B45,СупериорРанс!$C$11:$I$20, 3, 0), 0)</f>
        <v>0</v>
      </c>
      <c r="F45" s="40">
        <f>IFERROR(VLOOKUP(B45,СупериорРанс!$C$34:$I$43, 3, 0), 0)</f>
        <v>0</v>
      </c>
      <c r="G45" s="40">
        <f>IFERROR(VLOOKUP(B45,'Halk Eco'!$C$11:$I$20, 3, 0), 0)</f>
        <v>0</v>
      </c>
      <c r="H45" s="40">
        <f>IFERROR(VLOOKUP(B45,Кавадарци!$C$11:$I$20, 3, 0), 0)</f>
        <v>1</v>
      </c>
      <c r="I45" s="40">
        <f>IFERROR(VLOOKUP(B45,Кавадарци!$C$34:$I$43, 3, 0), 0)</f>
        <v>0</v>
      </c>
      <c r="J45" s="40">
        <f>IFERROR(VLOOKUP(B45,Кавадарци!$C$58:$I$67, 3, 0), 0)</f>
        <v>0</v>
      </c>
      <c r="K45" s="40">
        <f>IFERROR(VLOOKUP(B45,Битола!$C$11:$I$20, 3, 0), 0)</f>
        <v>0</v>
      </c>
      <c r="L45" s="40">
        <f>IFERROR(VLOOKUP(B45,Битола!$C$35:$I$44, 3, 0), 0)</f>
        <v>0</v>
      </c>
      <c r="M45" s="40">
        <f>IFERROR(VLOOKUP(B45,Битола!$C$58:$I$67, 3, 0), 0)</f>
        <v>0</v>
      </c>
      <c r="N45" s="40">
        <f>IFERROR(VLOOKUP(B45,'Велес-Рацин'!$C$11:$I$20, 3, 0), 0)</f>
        <v>5</v>
      </c>
      <c r="O45" s="40">
        <f>IFERROR(VLOOKUP(B45,'Велес-Рацин'!$C$35:$I$44, 3, 0), 0)</f>
        <v>0</v>
      </c>
      <c r="P45" s="40">
        <f>IFERROR(VLOOKUP(B45,Прилеп!$C$11:$I$20, 3, 0), 0)</f>
        <v>0</v>
      </c>
      <c r="Q45" s="40">
        <f>IFERROR(VLOOKUP(B45,Прилеп!$C$35:$I$44, 3, 0), 0)</f>
        <v>0</v>
      </c>
      <c r="R45" s="40">
        <f>IFERROR(VLOOKUP(B45,КRUN!$C$11:$I$20, 3, 0), 0)</f>
        <v>0</v>
      </c>
      <c r="S45" s="40">
        <f>IFERROR(VLOOKUP(B45,КRUN!$C$35:$I$44, 3, 0), 0)</f>
        <v>0</v>
      </c>
      <c r="T45" s="40">
        <f>IFERROR(VLOOKUP(B45,'Охрид Трчат'!$C$11:$I$20, 3, 0), 0)</f>
        <v>0</v>
      </c>
      <c r="U45" s="40">
        <f>IFERROR(VLOOKUP(B45,'Охрид Трчат'!$C$35:$I$44, 3, 0), 0)</f>
        <v>0</v>
      </c>
      <c r="V45"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45" s="12"/>
      <c r="Y45" s="12"/>
    </row>
    <row r="46" spans="1:25" x14ac:dyDescent="0.3">
      <c r="A46" s="31">
        <f t="shared" si="0"/>
        <v>43</v>
      </c>
      <c r="B46" s="44" t="s">
        <v>125</v>
      </c>
      <c r="C46" s="40">
        <f>IFERROR(VLOOKUP(B46,Гевгелија!$C$11:$I$20, 3, 0), 0)</f>
        <v>0</v>
      </c>
      <c r="D46" s="40">
        <f>IFERROR(VLOOKUP(B46,Гевгелија!$C$35:$I$44, 3, 0), 0)</f>
        <v>0</v>
      </c>
      <c r="E46" s="40">
        <f>IFERROR(VLOOKUP(B46,СупериорРанс!$C$11:$I$20, 3, 0), 0)</f>
        <v>0</v>
      </c>
      <c r="F46" s="40">
        <f>IFERROR(VLOOKUP(B46,СупериорРанс!$C$34:$I$43, 3, 0), 0)</f>
        <v>0</v>
      </c>
      <c r="G46" s="40">
        <f>IFERROR(VLOOKUP(B46,'Halk Eco'!$C$11:$I$20, 3, 0), 0)</f>
        <v>0</v>
      </c>
      <c r="H46" s="40">
        <f>IFERROR(VLOOKUP(B46,Кавадарци!$C$11:$I$20, 3, 0), 0)</f>
        <v>0</v>
      </c>
      <c r="I46" s="40">
        <f>IFERROR(VLOOKUP(B46,Кавадарци!$C$34:$I$43, 3, 0), 0)</f>
        <v>0</v>
      </c>
      <c r="J46" s="40">
        <f>IFERROR(VLOOKUP(B46,Кавадарци!$C$58:$I$67, 3, 0), 0)</f>
        <v>0</v>
      </c>
      <c r="K46" s="40">
        <f>IFERROR(VLOOKUP(B46,Битола!$C$11:$I$20, 3, 0), 0)</f>
        <v>0</v>
      </c>
      <c r="L46" s="40">
        <f>IFERROR(VLOOKUP(B46,Битола!$C$35:$I$44, 3, 0), 0)</f>
        <v>0</v>
      </c>
      <c r="M46" s="40">
        <f>IFERROR(VLOOKUP(B46,Битола!$C$58:$I$67, 3, 0), 0)</f>
        <v>0</v>
      </c>
      <c r="N46" s="40">
        <f>IFERROR(VLOOKUP(B46,'Велес-Рацин'!$C$11:$I$20, 3, 0), 0)</f>
        <v>0</v>
      </c>
      <c r="O46" s="40">
        <f>IFERROR(VLOOKUP(B46,'Велес-Рацин'!$C$35:$I$44, 3, 0), 0)</f>
        <v>0</v>
      </c>
      <c r="P46" s="40">
        <f>IFERROR(VLOOKUP(B46,Прилеп!$C$11:$I$20, 3, 0), 0)</f>
        <v>0</v>
      </c>
      <c r="Q46" s="40">
        <f>IFERROR(VLOOKUP(B46,Прилеп!$C$35:$I$44, 3, 0), 0)</f>
        <v>0</v>
      </c>
      <c r="R46" s="40">
        <f>IFERROR(VLOOKUP(B46,КRUN!$C$11:$I$20, 3, 0), 0)</f>
        <v>3</v>
      </c>
      <c r="S46" s="40">
        <f>IFERROR(VLOOKUP(B46,КRUN!$C$35:$I$44, 3, 0), 0)</f>
        <v>0</v>
      </c>
      <c r="T46" s="40">
        <f>IFERROR(VLOOKUP(B46,'Охрид Трчат'!$C$11:$I$20, 3, 0), 0)</f>
        <v>0</v>
      </c>
      <c r="U46" s="40">
        <f>IFERROR(VLOOKUP(B46,'Охрид Трчат'!$C$35:$I$44, 3, 0), 0)</f>
        <v>3</v>
      </c>
      <c r="V46"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46" s="12"/>
      <c r="Y46" s="12"/>
    </row>
    <row r="47" spans="1:25" x14ac:dyDescent="0.3">
      <c r="A47" s="31">
        <f t="shared" si="0"/>
        <v>44</v>
      </c>
      <c r="B47" s="44" t="s">
        <v>103</v>
      </c>
      <c r="C47" s="40">
        <f>IFERROR(VLOOKUP(B47,Гевгелија!$C$11:$I$20, 3, 0), 0)</f>
        <v>0</v>
      </c>
      <c r="D47" s="40">
        <f>IFERROR(VLOOKUP(B47,Гевгелија!$C$35:$I$44, 3, 0), 0)</f>
        <v>0</v>
      </c>
      <c r="E47" s="40">
        <f>IFERROR(VLOOKUP(B47,СупериорРанс!$C$11:$I$20, 3, 0), 0)</f>
        <v>0</v>
      </c>
      <c r="F47" s="40">
        <f>IFERROR(VLOOKUP(B47,СупериорРанс!$C$34:$I$43, 3, 0), 0)</f>
        <v>0</v>
      </c>
      <c r="G47" s="40">
        <f>IFERROR(VLOOKUP(B47,'Halk Eco'!$C$11:$I$20, 3, 0), 0)</f>
        <v>0</v>
      </c>
      <c r="H47" s="40">
        <f>IFERROR(VLOOKUP(B47,Кавадарци!$C$11:$I$20, 3, 0), 0)</f>
        <v>0</v>
      </c>
      <c r="I47" s="40">
        <f>IFERROR(VLOOKUP(B47,Кавадарци!$C$34:$I$43, 3, 0), 0)</f>
        <v>0</v>
      </c>
      <c r="J47" s="40">
        <f>IFERROR(VLOOKUP(B47,Кавадарци!$C$58:$I$67, 3, 0), 0)</f>
        <v>0</v>
      </c>
      <c r="K47" s="40">
        <f>IFERROR(VLOOKUP(B47,Битола!$C$11:$I$20, 3, 0), 0)</f>
        <v>0</v>
      </c>
      <c r="L47" s="40">
        <f>IFERROR(VLOOKUP(B47,Битола!$C$35:$I$44, 3, 0), 0)</f>
        <v>1</v>
      </c>
      <c r="M47" s="40">
        <f>IFERROR(VLOOKUP(B47,Битола!$C$58:$I$67, 3, 0), 0)</f>
        <v>0</v>
      </c>
      <c r="N47" s="40">
        <f>IFERROR(VLOOKUP(B47,'Велес-Рацин'!$C$11:$I$20, 3, 0), 0)</f>
        <v>0</v>
      </c>
      <c r="O47" s="40">
        <f>IFERROR(VLOOKUP(B47,'Велес-Рацин'!$C$35:$I$44, 3, 0), 0)</f>
        <v>0</v>
      </c>
      <c r="P47" s="40">
        <f>IFERROR(VLOOKUP(B47,Прилеп!$C$11:$I$20, 3, 0), 0)</f>
        <v>0</v>
      </c>
      <c r="Q47" s="40">
        <f>IFERROR(VLOOKUP(B47,Прилеп!$C$35:$I$44, 3, 0), 0)</f>
        <v>0</v>
      </c>
      <c r="R47" s="40">
        <f>IFERROR(VLOOKUP(B47,КRUN!$C$11:$I$20, 3, 0), 0)</f>
        <v>0</v>
      </c>
      <c r="S47" s="40">
        <f>IFERROR(VLOOKUP(B47,КRUN!$C$35:$I$44, 3, 0), 0)</f>
        <v>0</v>
      </c>
      <c r="T47" s="40">
        <f>IFERROR(VLOOKUP(B47,'Охрид Трчат'!$C$11:$I$20, 3, 0), 0)</f>
        <v>0</v>
      </c>
      <c r="U47" s="40">
        <f>IFERROR(VLOOKUP(B47,'Охрид Трчат'!$C$35:$I$44, 3, 0), 0)</f>
        <v>5</v>
      </c>
      <c r="V4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47" s="12"/>
      <c r="Y47" s="12"/>
    </row>
    <row r="48" spans="1:25" x14ac:dyDescent="0.3">
      <c r="A48" s="31">
        <f t="shared" si="0"/>
        <v>45</v>
      </c>
      <c r="B48" s="44" t="s">
        <v>42</v>
      </c>
      <c r="C48" s="40">
        <f>IFERROR(VLOOKUP(B48,Гевгелија!$C$11:$I$20, 3, 0), 0)</f>
        <v>0</v>
      </c>
      <c r="D48" s="40">
        <f>IFERROR(VLOOKUP(B48,Гевгелија!$C$35:$I$44, 3, 0), 0)</f>
        <v>6</v>
      </c>
      <c r="E48" s="40">
        <f>IFERROR(VLOOKUP(B48,СупериорРанс!$C$11:$I$20, 3, 0), 0)</f>
        <v>0</v>
      </c>
      <c r="F48" s="40">
        <f>IFERROR(VLOOKUP(B48,СупериорРанс!$C$34:$I$43, 3, 0), 0)</f>
        <v>0</v>
      </c>
      <c r="G48" s="40">
        <f>IFERROR(VLOOKUP(B48,'Halk Eco'!$C$11:$I$20, 3, 0), 0)</f>
        <v>0</v>
      </c>
      <c r="H48" s="40">
        <f>IFERROR(VLOOKUP(B48,Кавадарци!$C$11:$I$20, 3, 0), 0)</f>
        <v>0</v>
      </c>
      <c r="I48" s="40">
        <f>IFERROR(VLOOKUP(B48,Кавадарци!$C$34:$I$43, 3, 0), 0)</f>
        <v>0</v>
      </c>
      <c r="J48" s="40">
        <f>IFERROR(VLOOKUP(B48,Кавадарци!$C$58:$I$67, 3, 0), 0)</f>
        <v>0</v>
      </c>
      <c r="K48" s="40">
        <f>IFERROR(VLOOKUP(B48,Битола!$C$11:$I$20, 3, 0), 0)</f>
        <v>0</v>
      </c>
      <c r="L48" s="40">
        <f>IFERROR(VLOOKUP(B48,Битола!$C$35:$I$44, 3, 0), 0)</f>
        <v>0</v>
      </c>
      <c r="M48" s="40">
        <f>IFERROR(VLOOKUP(B48,Битола!$C$58:$I$67, 3, 0), 0)</f>
        <v>0</v>
      </c>
      <c r="N48" s="40">
        <f>IFERROR(VLOOKUP(B48,'Велес-Рацин'!$C$11:$I$20, 3, 0), 0)</f>
        <v>0</v>
      </c>
      <c r="O48" s="40">
        <f>IFERROR(VLOOKUP(B48,'Велес-Рацин'!$C$35:$I$44, 3, 0), 0)</f>
        <v>0</v>
      </c>
      <c r="P48" s="40">
        <f>IFERROR(VLOOKUP(B48,Прилеп!$C$11:$I$20, 3, 0), 0)</f>
        <v>0</v>
      </c>
      <c r="Q48" s="40">
        <f>IFERROR(VLOOKUP(B48,Прилеп!$C$35:$I$44, 3, 0), 0)</f>
        <v>0</v>
      </c>
      <c r="R48" s="40">
        <f>IFERROR(VLOOKUP(B48,КRUN!$C$11:$I$20, 3, 0), 0)</f>
        <v>0</v>
      </c>
      <c r="S48" s="40">
        <f>IFERROR(VLOOKUP(B48,КRUN!$C$35:$I$44, 3, 0), 0)</f>
        <v>0</v>
      </c>
      <c r="T48" s="40">
        <f>IFERROR(VLOOKUP(B48,'Охрид Трчат'!$C$11:$I$20, 3, 0), 0)</f>
        <v>0</v>
      </c>
      <c r="U48" s="40">
        <f>IFERROR(VLOOKUP(B48,'Охрид Трчат'!$C$35:$I$44, 3, 0), 0)</f>
        <v>0</v>
      </c>
      <c r="V48"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48" s="12"/>
      <c r="Y48" s="12"/>
    </row>
    <row r="49" spans="1:25" x14ac:dyDescent="0.3">
      <c r="A49" s="31">
        <f t="shared" si="0"/>
        <v>46</v>
      </c>
      <c r="B49" s="44" t="s">
        <v>99</v>
      </c>
      <c r="C49" s="40">
        <f>IFERROR(VLOOKUP(B49,Гевгелија!$C$11:$I$20, 3, 0), 0)</f>
        <v>0</v>
      </c>
      <c r="D49" s="40">
        <f>IFERROR(VLOOKUP(B49,Гевгелија!$C$35:$I$44, 3, 0), 0)</f>
        <v>0</v>
      </c>
      <c r="E49" s="40">
        <f>IFERROR(VLOOKUP(B49,СупериорРанс!$C$11:$I$20, 3, 0), 0)</f>
        <v>0</v>
      </c>
      <c r="F49" s="40">
        <f>IFERROR(VLOOKUP(B49,СупериорРанс!$C$34:$I$43, 3, 0), 0)</f>
        <v>0</v>
      </c>
      <c r="G49" s="40">
        <f>IFERROR(VLOOKUP(B49,'Halk Eco'!$C$11:$I$20, 3, 0), 0)</f>
        <v>0</v>
      </c>
      <c r="H49" s="40">
        <f>IFERROR(VLOOKUP(B49,Кавадарци!$C$11:$I$20, 3, 0), 0)</f>
        <v>0</v>
      </c>
      <c r="I49" s="40">
        <f>IFERROR(VLOOKUP(B49,Кавадарци!$C$34:$I$43, 3, 0), 0)</f>
        <v>0</v>
      </c>
      <c r="J49" s="40">
        <f>IFERROR(VLOOKUP(B49,Кавадарци!$C$58:$I$67, 3, 0), 0)</f>
        <v>0</v>
      </c>
      <c r="K49" s="40">
        <f>IFERROR(VLOOKUP(B49,Битола!$C$11:$I$20, 3, 0), 0)</f>
        <v>0</v>
      </c>
      <c r="L49" s="40">
        <f>IFERROR(VLOOKUP(B49,Битола!$C$35:$I$44, 3, 0), 0)</f>
        <v>6</v>
      </c>
      <c r="M49" s="40">
        <f>IFERROR(VLOOKUP(B49,Битола!$C$58:$I$67, 3, 0), 0)</f>
        <v>0</v>
      </c>
      <c r="N49" s="40">
        <f>IFERROR(VLOOKUP(B49,'Велес-Рацин'!$C$11:$I$20, 3, 0), 0)</f>
        <v>0</v>
      </c>
      <c r="O49" s="40">
        <f>IFERROR(VLOOKUP(B49,'Велес-Рацин'!$C$35:$I$44, 3, 0), 0)</f>
        <v>0</v>
      </c>
      <c r="P49" s="40">
        <f>IFERROR(VLOOKUP(B49,Прилеп!$C$11:$I$20, 3, 0), 0)</f>
        <v>0</v>
      </c>
      <c r="Q49" s="40">
        <f>IFERROR(VLOOKUP(B49,Прилеп!$C$35:$I$44, 3, 0), 0)</f>
        <v>0</v>
      </c>
      <c r="R49" s="40">
        <f>IFERROR(VLOOKUP(B49,КRUN!$C$11:$I$20, 3, 0), 0)</f>
        <v>0</v>
      </c>
      <c r="S49" s="40">
        <f>IFERROR(VLOOKUP(B49,КRUN!$C$35:$I$44, 3, 0), 0)</f>
        <v>0</v>
      </c>
      <c r="T49" s="40">
        <f>IFERROR(VLOOKUP(B49,'Охрид Трчат'!$C$11:$I$20, 3, 0), 0)</f>
        <v>0</v>
      </c>
      <c r="U49" s="40">
        <f>IFERROR(VLOOKUP(B49,'Охрид Трчат'!$C$35:$I$44, 3, 0), 0)</f>
        <v>0</v>
      </c>
      <c r="V49"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49" s="12"/>
      <c r="Y49" s="12"/>
    </row>
    <row r="50" spans="1:25" x14ac:dyDescent="0.3">
      <c r="A50" s="31">
        <f t="shared" si="0"/>
        <v>47</v>
      </c>
      <c r="B50" s="44" t="s">
        <v>68</v>
      </c>
      <c r="C50" s="40">
        <f>IFERROR(VLOOKUP(B50,Гевгелија!$C$11:$I$20, 3, 0), 0)</f>
        <v>0</v>
      </c>
      <c r="D50" s="40">
        <f>IFERROR(VLOOKUP(B50,Гевгелија!$C$35:$I$44, 3, 0), 0)</f>
        <v>0</v>
      </c>
      <c r="E50" s="40">
        <f>IFERROR(VLOOKUP(B50,СупериорРанс!$C$11:$I$20, 3, 0), 0)</f>
        <v>0</v>
      </c>
      <c r="F50" s="40">
        <f>IFERROR(VLOOKUP(B50,СупериорРанс!$C$34:$I$43, 3, 0), 0)</f>
        <v>0</v>
      </c>
      <c r="G50" s="40">
        <f>IFERROR(VLOOKUP(B50,'Halk Eco'!$C$11:$I$20, 3, 0), 0)</f>
        <v>0</v>
      </c>
      <c r="H50" s="40">
        <f>IFERROR(VLOOKUP(B50,Кавадарци!$C$11:$I$20, 3, 0), 0)</f>
        <v>0</v>
      </c>
      <c r="I50" s="40">
        <f>IFERROR(VLOOKUP(B50,Кавадарци!$C$34:$I$43, 3, 0), 0)</f>
        <v>6</v>
      </c>
      <c r="J50" s="40">
        <f>IFERROR(VLOOKUP(B50,Кавадарци!$C$58:$I$67, 3, 0), 0)</f>
        <v>0</v>
      </c>
      <c r="K50" s="40">
        <f>IFERROR(VLOOKUP(B50,Битола!$C$11:$I$20, 3, 0), 0)</f>
        <v>0</v>
      </c>
      <c r="L50" s="40">
        <f>IFERROR(VLOOKUP(B50,Битола!$C$35:$I$44, 3, 0), 0)</f>
        <v>0</v>
      </c>
      <c r="M50" s="40">
        <f>IFERROR(VLOOKUP(B50,Битола!$C$58:$I$67, 3, 0), 0)</f>
        <v>0</v>
      </c>
      <c r="N50" s="40">
        <f>IFERROR(VLOOKUP(B50,'Велес-Рацин'!$C$11:$I$20, 3, 0), 0)</f>
        <v>0</v>
      </c>
      <c r="O50" s="40">
        <f>IFERROR(VLOOKUP(B50,'Велес-Рацин'!$C$35:$I$44, 3, 0), 0)</f>
        <v>0</v>
      </c>
      <c r="P50" s="40">
        <f>IFERROR(VLOOKUP(B50,Прилеп!$C$11:$I$20, 3, 0), 0)</f>
        <v>0</v>
      </c>
      <c r="Q50" s="40">
        <f>IFERROR(VLOOKUP(B50,Прилеп!$C$35:$I$44, 3, 0), 0)</f>
        <v>0</v>
      </c>
      <c r="R50" s="40">
        <f>IFERROR(VLOOKUP(B50,КRUN!$C$11:$I$20, 3, 0), 0)</f>
        <v>0</v>
      </c>
      <c r="S50" s="40">
        <f>IFERROR(VLOOKUP(B50,КRUN!$C$35:$I$44, 3, 0), 0)</f>
        <v>0</v>
      </c>
      <c r="T50" s="40">
        <f>IFERROR(VLOOKUP(B50,'Охрид Трчат'!$C$11:$I$20, 3, 0), 0)</f>
        <v>0</v>
      </c>
      <c r="U50" s="40">
        <f>IFERROR(VLOOKUP(B50,'Охрид Трчат'!$C$35:$I$44, 3, 0), 0)</f>
        <v>0</v>
      </c>
      <c r="V50"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50" s="12"/>
      <c r="Y50" s="12"/>
    </row>
    <row r="51" spans="1:25" x14ac:dyDescent="0.3">
      <c r="A51" s="31">
        <f t="shared" si="0"/>
        <v>48</v>
      </c>
      <c r="B51" s="44" t="s">
        <v>135</v>
      </c>
      <c r="C51" s="40">
        <f>IFERROR(VLOOKUP(B51,Гевгелија!$C$11:$I$20, 3, 0), 0)</f>
        <v>0</v>
      </c>
      <c r="D51" s="40">
        <f>IFERROR(VLOOKUP(B51,Гевгелија!$C$35:$I$44, 3, 0), 0)</f>
        <v>0</v>
      </c>
      <c r="E51" s="40">
        <f>IFERROR(VLOOKUP(B51,СупериорРанс!$C$11:$I$20, 3, 0), 0)</f>
        <v>0</v>
      </c>
      <c r="F51" s="40">
        <f>IFERROR(VLOOKUP(B51,СупериорРанс!$C$34:$I$43, 3, 0), 0)</f>
        <v>0</v>
      </c>
      <c r="G51" s="40">
        <f>IFERROR(VLOOKUP(B51,'Halk Eco'!$C$11:$I$20, 3, 0), 0)</f>
        <v>0</v>
      </c>
      <c r="H51" s="40">
        <f>IFERROR(VLOOKUP(B51,Кавадарци!$C$11:$I$20, 3, 0), 0)</f>
        <v>0</v>
      </c>
      <c r="I51" s="40">
        <f>IFERROR(VLOOKUP(B51,Кавадарци!$C$34:$I$43, 3, 0), 0)</f>
        <v>0</v>
      </c>
      <c r="J51" s="40">
        <f>IFERROR(VLOOKUP(B51,Кавадарци!$C$58:$I$67, 3, 0), 0)</f>
        <v>0</v>
      </c>
      <c r="K51" s="40">
        <f>IFERROR(VLOOKUP(B51,Битола!$C$11:$I$20, 3, 0), 0)</f>
        <v>0</v>
      </c>
      <c r="L51" s="40">
        <f>IFERROR(VLOOKUP(B51,Битола!$C$35:$I$44, 3, 0), 0)</f>
        <v>0</v>
      </c>
      <c r="M51" s="40">
        <f>IFERROR(VLOOKUP(B51,Битола!$C$58:$I$67, 3, 0), 0)</f>
        <v>0</v>
      </c>
      <c r="N51" s="40">
        <f>IFERROR(VLOOKUP(B51,'Велес-Рацин'!$C$11:$I$20, 3, 0), 0)</f>
        <v>0</v>
      </c>
      <c r="O51" s="40">
        <f>IFERROR(VLOOKUP(B51,'Велес-Рацин'!$C$35:$I$44, 3, 0), 0)</f>
        <v>0</v>
      </c>
      <c r="P51" s="40">
        <f>IFERROR(VLOOKUP(B51,Прилеп!$C$11:$I$20, 3, 0), 0)</f>
        <v>0</v>
      </c>
      <c r="Q51" s="40">
        <f>IFERROR(VLOOKUP(B51,Прилеп!$C$35:$I$44, 3, 0), 0)</f>
        <v>0</v>
      </c>
      <c r="R51" s="40">
        <f>IFERROR(VLOOKUP(B51,КRUN!$C$11:$I$20, 3, 0), 0)</f>
        <v>0</v>
      </c>
      <c r="S51" s="40">
        <f>IFERROR(VLOOKUP(B51,КRUN!$C$35:$I$44, 3, 0), 0)</f>
        <v>0</v>
      </c>
      <c r="T51" s="40">
        <f>IFERROR(VLOOKUP(B51,'Охрид Трчат'!$C$11:$I$20, 3, 0), 0)</f>
        <v>0</v>
      </c>
      <c r="U51" s="40">
        <f>IFERROR(VLOOKUP(B51,'Охрид Трчат'!$C$35:$I$44, 3, 0), 0)</f>
        <v>6</v>
      </c>
      <c r="V51"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6</v>
      </c>
      <c r="X51" s="12"/>
      <c r="Y51" s="12"/>
    </row>
    <row r="52" spans="1:25" x14ac:dyDescent="0.3">
      <c r="A52" s="31">
        <f t="shared" si="0"/>
        <v>49</v>
      </c>
      <c r="B52" s="44" t="s">
        <v>45</v>
      </c>
      <c r="C52" s="40">
        <f>IFERROR(VLOOKUP(B52,Гевгелија!$C$11:$I$20, 3, 0), 0)</f>
        <v>0</v>
      </c>
      <c r="D52" s="40">
        <f>IFERROR(VLOOKUP(B52,Гевгелија!$C$35:$I$44, 3, 0), 0)</f>
        <v>2</v>
      </c>
      <c r="E52" s="40">
        <f>IFERROR(VLOOKUP(B52,СупериорРанс!$C$11:$I$20, 3, 0), 0)</f>
        <v>0</v>
      </c>
      <c r="F52" s="40">
        <f>IFERROR(VLOOKUP(B52,СупериорРанс!$C$34:$I$43, 3, 0), 0)</f>
        <v>2</v>
      </c>
      <c r="G52" s="40">
        <f>IFERROR(VLOOKUP(B52,'Halk Eco'!$C$11:$I$20, 3, 0), 0)</f>
        <v>0</v>
      </c>
      <c r="H52" s="40">
        <f>IFERROR(VLOOKUP(B52,Кавадарци!$C$11:$I$20, 3, 0), 0)</f>
        <v>0</v>
      </c>
      <c r="I52" s="40">
        <f>IFERROR(VLOOKUP(B52,Кавадарци!$C$34:$I$43, 3, 0), 0)</f>
        <v>1</v>
      </c>
      <c r="J52" s="40">
        <f>IFERROR(VLOOKUP(B52,Кавадарци!$C$58:$I$67, 3, 0), 0)</f>
        <v>0</v>
      </c>
      <c r="K52" s="40">
        <f>IFERROR(VLOOKUP(B52,Битола!$C$11:$I$20, 3, 0), 0)</f>
        <v>0</v>
      </c>
      <c r="L52" s="40">
        <f>IFERROR(VLOOKUP(B52,Битола!$C$35:$I$44, 3, 0), 0)</f>
        <v>0</v>
      </c>
      <c r="M52" s="40">
        <f>IFERROR(VLOOKUP(B52,Битола!$C$58:$I$67, 3, 0), 0)</f>
        <v>0</v>
      </c>
      <c r="N52" s="40">
        <f>IFERROR(VLOOKUP(B52,'Велес-Рацин'!$C$11:$I$20, 3, 0), 0)</f>
        <v>0</v>
      </c>
      <c r="O52" s="40">
        <f>IFERROR(VLOOKUP(B52,'Велес-Рацин'!$C$35:$I$44, 3, 0), 0)</f>
        <v>0</v>
      </c>
      <c r="P52" s="40">
        <f>IFERROR(VLOOKUP(B52,Прилеп!$C$11:$I$20, 3, 0), 0)</f>
        <v>0</v>
      </c>
      <c r="Q52" s="40">
        <f>IFERROR(VLOOKUP(B52,Прилеп!$C$35:$I$44, 3, 0), 0)</f>
        <v>0</v>
      </c>
      <c r="R52" s="40">
        <f>IFERROR(VLOOKUP(B52,КRUN!$C$11:$I$20, 3, 0), 0)</f>
        <v>0</v>
      </c>
      <c r="S52" s="40">
        <f>IFERROR(VLOOKUP(B52,КRUN!$C$35:$I$44, 3, 0), 0)</f>
        <v>0</v>
      </c>
      <c r="T52" s="40">
        <f>IFERROR(VLOOKUP(B52,'Охрид Трчат'!$C$11:$I$20, 3, 0), 0)</f>
        <v>0</v>
      </c>
      <c r="U52" s="40">
        <f>IFERROR(VLOOKUP(B52,'Охрид Трчат'!$C$35:$I$44, 3, 0), 0)</f>
        <v>0</v>
      </c>
      <c r="V52"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5</v>
      </c>
      <c r="X52" s="12"/>
      <c r="Y52" s="12"/>
    </row>
    <row r="53" spans="1:25" x14ac:dyDescent="0.3">
      <c r="A53" s="31">
        <f t="shared" si="0"/>
        <v>50</v>
      </c>
      <c r="B53" s="44" t="s">
        <v>108</v>
      </c>
      <c r="C53" s="40">
        <f>IFERROR(VLOOKUP(B53,Гевгелија!$C$11:$I$20, 3, 0), 0)</f>
        <v>0</v>
      </c>
      <c r="D53" s="40">
        <f>IFERROR(VLOOKUP(B53,Гевгелија!$C$35:$I$44, 3, 0), 0)</f>
        <v>0</v>
      </c>
      <c r="E53" s="40">
        <f>IFERROR(VLOOKUP(B53,СупериорРанс!$C$11:$I$20, 3, 0), 0)</f>
        <v>0</v>
      </c>
      <c r="F53" s="40">
        <f>IFERROR(VLOOKUP(B53,СупериорРанс!$C$34:$I$43, 3, 0), 0)</f>
        <v>0</v>
      </c>
      <c r="G53" s="40">
        <f>IFERROR(VLOOKUP(B53,'Halk Eco'!$C$11:$I$20, 3, 0), 0)</f>
        <v>0</v>
      </c>
      <c r="H53" s="40">
        <f>IFERROR(VLOOKUP(B53,Кавадарци!$C$11:$I$20, 3, 0), 0)</f>
        <v>0</v>
      </c>
      <c r="I53" s="40">
        <f>IFERROR(VLOOKUP(B53,Кавадарци!$C$34:$I$43, 3, 0), 0)</f>
        <v>0</v>
      </c>
      <c r="J53" s="40">
        <f>IFERROR(VLOOKUP(B53,Кавадарци!$C$58:$I$67, 3, 0), 0)</f>
        <v>0</v>
      </c>
      <c r="K53" s="40">
        <f>IFERROR(VLOOKUP(B53,Битола!$C$11:$I$20, 3, 0), 0)</f>
        <v>0</v>
      </c>
      <c r="L53" s="40">
        <f>IFERROR(VLOOKUP(B53,Битола!$C$35:$I$44, 3, 0), 0)</f>
        <v>0</v>
      </c>
      <c r="M53" s="40">
        <f>IFERROR(VLOOKUP(B53,Битола!$C$58:$I$67, 3, 0), 0)</f>
        <v>1</v>
      </c>
      <c r="N53" s="40">
        <f>IFERROR(VLOOKUP(B53,'Велес-Рацин'!$C$11:$I$20, 3, 0), 0)</f>
        <v>0</v>
      </c>
      <c r="O53" s="40">
        <f>IFERROR(VLOOKUP(B53,'Велес-Рацин'!$C$35:$I$44, 3, 0), 0)</f>
        <v>4</v>
      </c>
      <c r="P53" s="40">
        <f>IFERROR(VLOOKUP(B53,Прилеп!$C$11:$I$20, 3, 0), 0)</f>
        <v>0</v>
      </c>
      <c r="Q53" s="40">
        <f>IFERROR(VLOOKUP(B53,Прилеп!$C$35:$I$44, 3, 0), 0)</f>
        <v>0</v>
      </c>
      <c r="R53" s="40">
        <f>IFERROR(VLOOKUP(B53,КRUN!$C$11:$I$20, 3, 0), 0)</f>
        <v>0</v>
      </c>
      <c r="S53" s="40">
        <f>IFERROR(VLOOKUP(B53,КRUN!$C$35:$I$44, 3, 0), 0)</f>
        <v>0</v>
      </c>
      <c r="T53" s="40">
        <f>IFERROR(VLOOKUP(B53,'Охрид Трчат'!$C$11:$I$20, 3, 0), 0)</f>
        <v>0</v>
      </c>
      <c r="U53" s="40">
        <f>IFERROR(VLOOKUP(B53,'Охрид Трчат'!$C$35:$I$44, 3, 0), 0)</f>
        <v>0</v>
      </c>
      <c r="V53"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5</v>
      </c>
      <c r="X53" s="12"/>
      <c r="Y53" s="12"/>
    </row>
    <row r="54" spans="1:25" x14ac:dyDescent="0.3">
      <c r="A54" s="31">
        <f t="shared" si="0"/>
        <v>51</v>
      </c>
      <c r="B54" s="44" t="s">
        <v>123</v>
      </c>
      <c r="C54" s="40">
        <f>IFERROR(VLOOKUP(B54,Гевгелија!$C$11:$I$20, 3, 0), 0)</f>
        <v>0</v>
      </c>
      <c r="D54" s="40">
        <f>IFERROR(VLOOKUP(B54,Гевгелија!$C$35:$I$44, 3, 0), 0)</f>
        <v>0</v>
      </c>
      <c r="E54" s="40">
        <f>IFERROR(VLOOKUP(B54,СупериорРанс!$C$11:$I$20, 3, 0), 0)</f>
        <v>0</v>
      </c>
      <c r="F54" s="40">
        <f>IFERROR(VLOOKUP(B54,СупериорРанс!$C$34:$I$43, 3, 0), 0)</f>
        <v>0</v>
      </c>
      <c r="G54" s="40">
        <f>IFERROR(VLOOKUP(B54,'Halk Eco'!$C$11:$I$20, 3, 0), 0)</f>
        <v>0</v>
      </c>
      <c r="H54" s="40">
        <f>IFERROR(VLOOKUP(B54,Кавадарци!$C$11:$I$20, 3, 0), 0)</f>
        <v>0</v>
      </c>
      <c r="I54" s="40">
        <f>IFERROR(VLOOKUP(B54,Кавадарци!$C$34:$I$43, 3, 0), 0)</f>
        <v>0</v>
      </c>
      <c r="J54" s="40">
        <f>IFERROR(VLOOKUP(B54,Кавадарци!$C$58:$I$67, 3, 0), 0)</f>
        <v>0</v>
      </c>
      <c r="K54" s="40">
        <f>IFERROR(VLOOKUP(B54,Битола!$C$11:$I$20, 3, 0), 0)</f>
        <v>0</v>
      </c>
      <c r="L54" s="40">
        <f>IFERROR(VLOOKUP(B54,Битола!$C$35:$I$44, 3, 0), 0)</f>
        <v>0</v>
      </c>
      <c r="M54" s="40">
        <f>IFERROR(VLOOKUP(B54,Битола!$C$58:$I$67, 3, 0), 0)</f>
        <v>0</v>
      </c>
      <c r="N54" s="40">
        <f>IFERROR(VLOOKUP(B54,'Велес-Рацин'!$C$11:$I$20, 3, 0), 0)</f>
        <v>0</v>
      </c>
      <c r="O54" s="40">
        <f>IFERROR(VLOOKUP(B54,'Велес-Рацин'!$C$35:$I$44, 3, 0), 0)</f>
        <v>0</v>
      </c>
      <c r="P54" s="40">
        <f>IFERROR(VLOOKUP(B54,Прилеп!$C$11:$I$20, 3, 0), 0)</f>
        <v>0</v>
      </c>
      <c r="Q54" s="40">
        <f>IFERROR(VLOOKUP(B54,Прилеп!$C$35:$I$44, 3, 0), 0)</f>
        <v>0</v>
      </c>
      <c r="R54" s="40">
        <f>IFERROR(VLOOKUP(B54,КRUN!$C$11:$I$20, 3, 0), 0)</f>
        <v>5</v>
      </c>
      <c r="S54" s="40">
        <f>IFERROR(VLOOKUP(B54,КRUN!$C$35:$I$44, 3, 0), 0)</f>
        <v>0</v>
      </c>
      <c r="T54" s="40">
        <f>IFERROR(VLOOKUP(B54,'Охрид Трчат'!$C$11:$I$20, 3, 0), 0)</f>
        <v>0</v>
      </c>
      <c r="U54" s="40">
        <f>IFERROR(VLOOKUP(B54,'Охрид Трчат'!$C$35:$I$44, 3, 0), 0)</f>
        <v>0</v>
      </c>
      <c r="V54"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5</v>
      </c>
    </row>
    <row r="55" spans="1:25" x14ac:dyDescent="0.3">
      <c r="A55" s="31">
        <f t="shared" si="0"/>
        <v>52</v>
      </c>
      <c r="B55" s="44" t="s">
        <v>100</v>
      </c>
      <c r="C55" s="40">
        <f>IFERROR(VLOOKUP(B55,Гевгелија!$C$11:$I$20, 3, 0), 0)</f>
        <v>0</v>
      </c>
      <c r="D55" s="40">
        <f>IFERROR(VLOOKUP(B55,Гевгелија!$C$35:$I$44, 3, 0), 0)</f>
        <v>0</v>
      </c>
      <c r="E55" s="40">
        <f>IFERROR(VLOOKUP(B55,СупериорРанс!$C$11:$I$20, 3, 0), 0)</f>
        <v>0</v>
      </c>
      <c r="F55" s="40">
        <f>IFERROR(VLOOKUP(B55,СупериорРанс!$C$34:$I$43, 3, 0), 0)</f>
        <v>0</v>
      </c>
      <c r="G55" s="40">
        <f>IFERROR(VLOOKUP(B55,'Halk Eco'!$C$11:$I$20, 3, 0), 0)</f>
        <v>0</v>
      </c>
      <c r="H55" s="40">
        <f>IFERROR(VLOOKUP(B55,Кавадарци!$C$11:$I$20, 3, 0), 0)</f>
        <v>0</v>
      </c>
      <c r="I55" s="40">
        <f>IFERROR(VLOOKUP(B55,Кавадарци!$C$34:$I$43, 3, 0), 0)</f>
        <v>0</v>
      </c>
      <c r="J55" s="40">
        <f>IFERROR(VLOOKUP(B55,Кавадарци!$C$58:$I$67, 3, 0), 0)</f>
        <v>0</v>
      </c>
      <c r="K55" s="40">
        <f>IFERROR(VLOOKUP(B55,Битола!$C$11:$I$20, 3, 0), 0)</f>
        <v>0</v>
      </c>
      <c r="L55" s="40">
        <f>IFERROR(VLOOKUP(B55,Битола!$C$35:$I$44, 3, 0), 0)</f>
        <v>5</v>
      </c>
      <c r="M55" s="40">
        <f>IFERROR(VLOOKUP(B55,Битола!$C$58:$I$67, 3, 0), 0)</f>
        <v>0</v>
      </c>
      <c r="N55" s="40">
        <f>IFERROR(VLOOKUP(B55,'Велес-Рацин'!$C$11:$I$20, 3, 0), 0)</f>
        <v>0</v>
      </c>
      <c r="O55" s="40">
        <f>IFERROR(VLOOKUP(B55,'Велес-Рацин'!$C$35:$I$44, 3, 0), 0)</f>
        <v>0</v>
      </c>
      <c r="P55" s="40">
        <f>IFERROR(VLOOKUP(B55,Прилеп!$C$11:$I$20, 3, 0), 0)</f>
        <v>0</v>
      </c>
      <c r="Q55" s="40">
        <f>IFERROR(VLOOKUP(B55,Прилеп!$C$35:$I$44, 3, 0), 0)</f>
        <v>0</v>
      </c>
      <c r="R55" s="40">
        <f>IFERROR(VLOOKUP(B55,КRUN!$C$11:$I$20, 3, 0), 0)</f>
        <v>0</v>
      </c>
      <c r="S55" s="40">
        <f>IFERROR(VLOOKUP(B55,КRUN!$C$35:$I$44, 3, 0), 0)</f>
        <v>0</v>
      </c>
      <c r="T55" s="40">
        <f>IFERROR(VLOOKUP(B55,'Охрид Трчат'!$C$11:$I$20, 3, 0), 0)</f>
        <v>0</v>
      </c>
      <c r="U55" s="40">
        <f>IFERROR(VLOOKUP(B55,'Охрид Трчат'!$C$35:$I$44, 3, 0), 0)</f>
        <v>0</v>
      </c>
      <c r="V55"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5</v>
      </c>
    </row>
    <row r="56" spans="1:25" x14ac:dyDescent="0.3">
      <c r="A56" s="31">
        <f t="shared" si="0"/>
        <v>53</v>
      </c>
      <c r="B56" s="44" t="s">
        <v>94</v>
      </c>
      <c r="C56" s="40">
        <f>IFERROR(VLOOKUP(B56,Гевгелија!$C$11:$I$20, 3, 0), 0)</f>
        <v>0</v>
      </c>
      <c r="D56" s="40">
        <f>IFERROR(VLOOKUP(B56,Гевгелија!$C$35:$I$44, 3, 0), 0)</f>
        <v>0</v>
      </c>
      <c r="E56" s="40">
        <f>IFERROR(VLOOKUP(B56,СупериорРанс!$C$11:$I$20, 3, 0), 0)</f>
        <v>0</v>
      </c>
      <c r="F56" s="40">
        <f>IFERROR(VLOOKUP(B56,СупериорРанс!$C$34:$I$43, 3, 0), 0)</f>
        <v>0</v>
      </c>
      <c r="G56" s="40">
        <f>IFERROR(VLOOKUP(B56,'Halk Eco'!$C$11:$I$20, 3, 0), 0)</f>
        <v>0</v>
      </c>
      <c r="H56" s="40">
        <f>IFERROR(VLOOKUP(B56,Кавадарци!$C$11:$I$20, 3, 0), 0)</f>
        <v>0</v>
      </c>
      <c r="I56" s="40">
        <f>IFERROR(VLOOKUP(B56,Кавадарци!$C$34:$I$43, 3, 0), 0)</f>
        <v>0</v>
      </c>
      <c r="J56" s="40">
        <f>IFERROR(VLOOKUP(B56,Кавадарци!$C$58:$I$67, 3, 0), 0)</f>
        <v>0</v>
      </c>
      <c r="K56" s="40">
        <f>IFERROR(VLOOKUP(B56,Битола!$C$11:$I$20, 3, 0), 0)</f>
        <v>3</v>
      </c>
      <c r="L56" s="40">
        <f>IFERROR(VLOOKUP(B56,Битола!$C$35:$I$44, 3, 0), 0)</f>
        <v>0</v>
      </c>
      <c r="M56" s="40">
        <f>IFERROR(VLOOKUP(B56,Битола!$C$58:$I$67, 3, 0), 0)</f>
        <v>0</v>
      </c>
      <c r="N56" s="40">
        <f>IFERROR(VLOOKUP(B56,'Велес-Рацин'!$C$11:$I$20, 3, 0), 0)</f>
        <v>1</v>
      </c>
      <c r="O56" s="40">
        <f>IFERROR(VLOOKUP(B56,'Велес-Рацин'!$C$35:$I$44, 3, 0), 0)</f>
        <v>0</v>
      </c>
      <c r="P56" s="40">
        <f>IFERROR(VLOOKUP(B56,Прилеп!$C$11:$I$20, 3, 0), 0)</f>
        <v>0</v>
      </c>
      <c r="Q56" s="40">
        <f>IFERROR(VLOOKUP(B56,Прилеп!$C$35:$I$44, 3, 0), 0)</f>
        <v>0</v>
      </c>
      <c r="R56" s="40">
        <f>IFERROR(VLOOKUP(B56,КRUN!$C$11:$I$20, 3, 0), 0)</f>
        <v>0</v>
      </c>
      <c r="S56" s="40">
        <f>IFERROR(VLOOKUP(B56,КRUN!$C$35:$I$44, 3, 0), 0)</f>
        <v>0</v>
      </c>
      <c r="T56" s="40">
        <f>IFERROR(VLOOKUP(B56,'Охрид Трчат'!$C$11:$I$20, 3, 0), 0)</f>
        <v>0</v>
      </c>
      <c r="U56" s="40">
        <f>IFERROR(VLOOKUP(B56,'Охрид Трчат'!$C$35:$I$44, 3, 0), 0)</f>
        <v>0</v>
      </c>
      <c r="V56"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57" spans="1:25" x14ac:dyDescent="0.3">
      <c r="A57" s="31">
        <f t="shared" si="0"/>
        <v>54</v>
      </c>
      <c r="B57" s="44" t="s">
        <v>46</v>
      </c>
      <c r="C57" s="40">
        <f>IFERROR(VLOOKUP(B57,Гевгелија!$C$11:$I$20, 3, 0), 0)</f>
        <v>0</v>
      </c>
      <c r="D57" s="40">
        <f>IFERROR(VLOOKUP(B57,Гевгелија!$C$35:$I$44, 3, 0), 0)</f>
        <v>1</v>
      </c>
      <c r="E57" s="40">
        <f>IFERROR(VLOOKUP(B57,СупериорРанс!$C$11:$I$20, 3, 0), 0)</f>
        <v>0</v>
      </c>
      <c r="F57" s="40">
        <f>IFERROR(VLOOKUP(B57,СупериорРанс!$C$34:$I$43, 3, 0), 0)</f>
        <v>0</v>
      </c>
      <c r="G57" s="40">
        <f>IFERROR(VLOOKUP(B57,'Halk Eco'!$C$11:$I$20, 3, 0), 0)</f>
        <v>0</v>
      </c>
      <c r="H57" s="40">
        <f>IFERROR(VLOOKUP(B57,Кавадарци!$C$11:$I$20, 3, 0), 0)</f>
        <v>0</v>
      </c>
      <c r="I57" s="40">
        <f>IFERROR(VLOOKUP(B57,Кавадарци!$C$34:$I$43, 3, 0), 0)</f>
        <v>0</v>
      </c>
      <c r="J57" s="40">
        <f>IFERROR(VLOOKUP(B57,Кавадарци!$C$58:$I$67, 3, 0), 0)</f>
        <v>0</v>
      </c>
      <c r="K57" s="40">
        <f>IFERROR(VLOOKUP(B57,Битола!$C$11:$I$20, 3, 0), 0)</f>
        <v>0</v>
      </c>
      <c r="L57" s="40">
        <f>IFERROR(VLOOKUP(B57,Битола!$C$35:$I$44, 3, 0), 0)</f>
        <v>0</v>
      </c>
      <c r="M57" s="40">
        <f>IFERROR(VLOOKUP(B57,Битола!$C$58:$I$67, 3, 0), 0)</f>
        <v>0</v>
      </c>
      <c r="N57" s="40">
        <f>IFERROR(VLOOKUP(B57,'Велес-Рацин'!$C$11:$I$20, 3, 0), 0)</f>
        <v>0</v>
      </c>
      <c r="O57" s="40">
        <f>IFERROR(VLOOKUP(B57,'Велес-Рацин'!$C$35:$I$44, 3, 0), 0)</f>
        <v>3</v>
      </c>
      <c r="P57" s="40">
        <f>IFERROR(VLOOKUP(B57,Прилеп!$C$11:$I$20, 3, 0), 0)</f>
        <v>0</v>
      </c>
      <c r="Q57" s="40">
        <f>IFERROR(VLOOKUP(B57,Прилеп!$C$35:$I$44, 3, 0), 0)</f>
        <v>0</v>
      </c>
      <c r="R57" s="40">
        <f>IFERROR(VLOOKUP(B57,КRUN!$C$11:$I$20, 3, 0), 0)</f>
        <v>0</v>
      </c>
      <c r="S57" s="40">
        <f>IFERROR(VLOOKUP(B57,КRUN!$C$35:$I$44, 3, 0), 0)</f>
        <v>0</v>
      </c>
      <c r="T57" s="40">
        <f>IFERROR(VLOOKUP(B57,'Охрид Трчат'!$C$11:$I$20, 3, 0), 0)</f>
        <v>0</v>
      </c>
      <c r="U57" s="40">
        <f>IFERROR(VLOOKUP(B57,'Охрид Трчат'!$C$35:$I$44, 3, 0), 0)</f>
        <v>0</v>
      </c>
      <c r="V5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58" spans="1:25" x14ac:dyDescent="0.3">
      <c r="A58" s="31">
        <f t="shared" si="0"/>
        <v>55</v>
      </c>
      <c r="B58" s="44" t="s">
        <v>44</v>
      </c>
      <c r="C58" s="40">
        <f>IFERROR(VLOOKUP(B58,Гевгелија!$C$11:$I$20, 3, 0), 0)</f>
        <v>0</v>
      </c>
      <c r="D58" s="40">
        <f>IFERROR(VLOOKUP(B58,Гевгелија!$C$35:$I$44, 3, 0), 0)</f>
        <v>3</v>
      </c>
      <c r="E58" s="40">
        <f>IFERROR(VLOOKUP(B58,СупериорРанс!$C$11:$I$20, 3, 0), 0)</f>
        <v>0</v>
      </c>
      <c r="F58" s="40">
        <f>IFERROR(VLOOKUP(B58,СупериорРанс!$C$34:$I$43, 3, 0), 0)</f>
        <v>0</v>
      </c>
      <c r="G58" s="40">
        <f>IFERROR(VLOOKUP(B58,'Halk Eco'!$C$11:$I$20, 3, 0), 0)</f>
        <v>0</v>
      </c>
      <c r="H58" s="40">
        <f>IFERROR(VLOOKUP(B58,Кавадарци!$C$11:$I$20, 3, 0), 0)</f>
        <v>0</v>
      </c>
      <c r="I58" s="40">
        <f>IFERROR(VLOOKUP(B58,Кавадарци!$C$34:$I$43, 3, 0), 0)</f>
        <v>0</v>
      </c>
      <c r="J58" s="40">
        <f>IFERROR(VLOOKUP(B58,Кавадарци!$C$58:$I$67, 3, 0), 0)</f>
        <v>1</v>
      </c>
      <c r="K58" s="40">
        <f>IFERROR(VLOOKUP(B58,Битола!$C$11:$I$20, 3, 0), 0)</f>
        <v>0</v>
      </c>
      <c r="L58" s="40">
        <f>IFERROR(VLOOKUP(B58,Битола!$C$35:$I$44, 3, 0), 0)</f>
        <v>0</v>
      </c>
      <c r="M58" s="40">
        <f>IFERROR(VLOOKUP(B58,Битола!$C$58:$I$67, 3, 0), 0)</f>
        <v>0</v>
      </c>
      <c r="N58" s="40">
        <f>IFERROR(VLOOKUP(B58,'Велес-Рацин'!$C$11:$I$20, 3, 0), 0)</f>
        <v>0</v>
      </c>
      <c r="O58" s="40">
        <f>IFERROR(VLOOKUP(B58,'Велес-Рацин'!$C$35:$I$44, 3, 0), 0)</f>
        <v>0</v>
      </c>
      <c r="P58" s="40">
        <f>IFERROR(VLOOKUP(B58,Прилеп!$C$11:$I$20, 3, 0), 0)</f>
        <v>0</v>
      </c>
      <c r="Q58" s="40">
        <f>IFERROR(VLOOKUP(B58,Прилеп!$C$35:$I$44, 3, 0), 0)</f>
        <v>0</v>
      </c>
      <c r="R58" s="40">
        <f>IFERROR(VLOOKUP(B58,КRUN!$C$11:$I$20, 3, 0), 0)</f>
        <v>0</v>
      </c>
      <c r="S58" s="40">
        <f>IFERROR(VLOOKUP(B58,КRUN!$C$35:$I$44, 3, 0), 0)</f>
        <v>0</v>
      </c>
      <c r="T58" s="40">
        <f>IFERROR(VLOOKUP(B58,'Охрид Трчат'!$C$11:$I$20, 3, 0), 0)</f>
        <v>0</v>
      </c>
      <c r="U58" s="40">
        <f>IFERROR(VLOOKUP(B58,'Охрид Трчат'!$C$35:$I$44, 3, 0), 0)</f>
        <v>0</v>
      </c>
      <c r="V58"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59" spans="1:25" x14ac:dyDescent="0.3">
      <c r="A59" s="31">
        <f t="shared" si="0"/>
        <v>56</v>
      </c>
      <c r="B59" s="44" t="s">
        <v>12</v>
      </c>
      <c r="C59" s="40">
        <f>IFERROR(VLOOKUP(B59,Гевгелија!$C$11:$I$20, 3, 0), 0)</f>
        <v>4</v>
      </c>
      <c r="D59" s="40">
        <f>IFERROR(VLOOKUP(B59,Гевгелија!$C$35:$I$44, 3, 0), 0)</f>
        <v>0</v>
      </c>
      <c r="E59" s="40">
        <f>IFERROR(VLOOKUP(B59,СупериорРанс!$C$11:$I$20, 3, 0), 0)</f>
        <v>0</v>
      </c>
      <c r="F59" s="40">
        <f>IFERROR(VLOOKUP(B59,СупериорРанс!$C$34:$I$43, 3, 0), 0)</f>
        <v>0</v>
      </c>
      <c r="G59" s="40">
        <f>IFERROR(VLOOKUP(B59,'Halk Eco'!$C$11:$I$20, 3, 0), 0)</f>
        <v>0</v>
      </c>
      <c r="H59" s="40">
        <f>IFERROR(VLOOKUP(B59,Кавадарци!$C$11:$I$20, 3, 0), 0)</f>
        <v>0</v>
      </c>
      <c r="I59" s="40">
        <f>IFERROR(VLOOKUP(B59,Кавадарци!$C$34:$I$43, 3, 0), 0)</f>
        <v>0</v>
      </c>
      <c r="J59" s="40">
        <f>IFERROR(VLOOKUP(B59,Кавадарци!$C$58:$I$67, 3, 0), 0)</f>
        <v>0</v>
      </c>
      <c r="K59" s="40">
        <f>IFERROR(VLOOKUP(B59,Битола!$C$11:$I$20, 3, 0), 0)</f>
        <v>0</v>
      </c>
      <c r="L59" s="40">
        <f>IFERROR(VLOOKUP(B59,Битола!$C$35:$I$44, 3, 0), 0)</f>
        <v>0</v>
      </c>
      <c r="M59" s="40">
        <f>IFERROR(VLOOKUP(B59,Битола!$C$58:$I$67, 3, 0), 0)</f>
        <v>0</v>
      </c>
      <c r="N59" s="40">
        <f>IFERROR(VLOOKUP(B59,'Велес-Рацин'!$C$11:$I$20, 3, 0), 0)</f>
        <v>0</v>
      </c>
      <c r="O59" s="40">
        <f>IFERROR(VLOOKUP(B59,'Велес-Рацин'!$C$35:$I$44, 3, 0), 0)</f>
        <v>0</v>
      </c>
      <c r="P59" s="40">
        <f>IFERROR(VLOOKUP(B59,Прилеп!$C$11:$I$20, 3, 0), 0)</f>
        <v>0</v>
      </c>
      <c r="Q59" s="40">
        <f>IFERROR(VLOOKUP(B59,Прилеп!$C$35:$I$44, 3, 0), 0)</f>
        <v>0</v>
      </c>
      <c r="R59" s="40">
        <f>IFERROR(VLOOKUP(B59,КRUN!$C$11:$I$20, 3, 0), 0)</f>
        <v>0</v>
      </c>
      <c r="S59" s="40">
        <f>IFERROR(VLOOKUP(B59,КRUN!$C$35:$I$44, 3, 0), 0)</f>
        <v>0</v>
      </c>
      <c r="T59" s="40">
        <f>IFERROR(VLOOKUP(B59,'Охрид Трчат'!$C$11:$I$20, 3, 0), 0)</f>
        <v>0</v>
      </c>
      <c r="U59" s="40">
        <f>IFERROR(VLOOKUP(B59,'Охрид Трчат'!$C$35:$I$44, 3, 0), 0)</f>
        <v>0</v>
      </c>
      <c r="V59"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0" spans="1:25" x14ac:dyDescent="0.3">
      <c r="A60" s="31">
        <f t="shared" si="0"/>
        <v>57</v>
      </c>
      <c r="B60" s="44" t="s">
        <v>124</v>
      </c>
      <c r="C60" s="40">
        <f>IFERROR(VLOOKUP(B60,Гевгелија!$C$11:$I$20, 3, 0), 0)</f>
        <v>0</v>
      </c>
      <c r="D60" s="40">
        <f>IFERROR(VLOOKUP(B60,Гевгелија!$C$35:$I$44, 3, 0), 0)</f>
        <v>0</v>
      </c>
      <c r="E60" s="40">
        <f>IFERROR(VLOOKUP(B60,СупериорРанс!$C$11:$I$20, 3, 0), 0)</f>
        <v>0</v>
      </c>
      <c r="F60" s="40">
        <f>IFERROR(VLOOKUP(B60,СупериорРанс!$C$34:$I$43, 3, 0), 0)</f>
        <v>0</v>
      </c>
      <c r="G60" s="40">
        <f>IFERROR(VLOOKUP(B60,'Halk Eco'!$C$11:$I$20, 3, 0), 0)</f>
        <v>0</v>
      </c>
      <c r="H60" s="40">
        <f>IFERROR(VLOOKUP(B60,Кавадарци!$C$11:$I$20, 3, 0), 0)</f>
        <v>0</v>
      </c>
      <c r="I60" s="40">
        <f>IFERROR(VLOOKUP(B60,Кавадарци!$C$34:$I$43, 3, 0), 0)</f>
        <v>0</v>
      </c>
      <c r="J60" s="40">
        <f>IFERROR(VLOOKUP(B60,Кавадарци!$C$58:$I$67, 3, 0), 0)</f>
        <v>0</v>
      </c>
      <c r="K60" s="40">
        <f>IFERROR(VLOOKUP(B60,Битола!$C$11:$I$20, 3, 0), 0)</f>
        <v>0</v>
      </c>
      <c r="L60" s="40">
        <f>IFERROR(VLOOKUP(B60,Битола!$C$35:$I$44, 3, 0), 0)</f>
        <v>0</v>
      </c>
      <c r="M60" s="40">
        <f>IFERROR(VLOOKUP(B60,Битола!$C$58:$I$67, 3, 0), 0)</f>
        <v>0</v>
      </c>
      <c r="N60" s="40">
        <f>IFERROR(VLOOKUP(B60,'Велес-Рацин'!$C$11:$I$20, 3, 0), 0)</f>
        <v>0</v>
      </c>
      <c r="O60" s="40">
        <f>IFERROR(VLOOKUP(B60,'Велес-Рацин'!$C$35:$I$44, 3, 0), 0)</f>
        <v>0</v>
      </c>
      <c r="P60" s="40">
        <f>IFERROR(VLOOKUP(B60,Прилеп!$C$11:$I$20, 3, 0), 0)</f>
        <v>0</v>
      </c>
      <c r="Q60" s="40">
        <f>IFERROR(VLOOKUP(B60,Прилеп!$C$35:$I$44, 3, 0), 0)</f>
        <v>0</v>
      </c>
      <c r="R60" s="40">
        <f>IFERROR(VLOOKUP(B60,КRUN!$C$11:$I$20, 3, 0), 0)</f>
        <v>4</v>
      </c>
      <c r="S60" s="40">
        <f>IFERROR(VLOOKUP(B60,КRUN!$C$35:$I$44, 3, 0), 0)</f>
        <v>0</v>
      </c>
      <c r="T60" s="40">
        <f>IFERROR(VLOOKUP(B60,'Охрид Трчат'!$C$11:$I$20, 3, 0), 0)</f>
        <v>0</v>
      </c>
      <c r="U60" s="40">
        <f>IFERROR(VLOOKUP(B60,'Охрид Трчат'!$C$35:$I$44, 3, 0), 0)</f>
        <v>0</v>
      </c>
      <c r="V60"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1" spans="1:25" x14ac:dyDescent="0.3">
      <c r="A61" s="31">
        <f t="shared" si="0"/>
        <v>58</v>
      </c>
      <c r="B61" s="44" t="s">
        <v>62</v>
      </c>
      <c r="C61" s="40">
        <f>IFERROR(VLOOKUP(B61,Гевгелија!$C$11:$I$20, 3, 0), 0)</f>
        <v>0</v>
      </c>
      <c r="D61" s="40">
        <f>IFERROR(VLOOKUP(B61,Гевгелија!$C$35:$I$44, 3, 0), 0)</f>
        <v>0</v>
      </c>
      <c r="E61" s="40">
        <f>IFERROR(VLOOKUP(B61,СупериорРанс!$C$11:$I$20, 3, 0), 0)</f>
        <v>0</v>
      </c>
      <c r="F61" s="40">
        <f>IFERROR(VLOOKUP(B61,СупериорРанс!$C$34:$I$43, 3, 0), 0)</f>
        <v>0</v>
      </c>
      <c r="G61" s="40">
        <f>IFERROR(VLOOKUP(B61,'Halk Eco'!$C$11:$I$20, 3, 0), 0)</f>
        <v>0</v>
      </c>
      <c r="H61" s="40">
        <f>IFERROR(VLOOKUP(B61,Кавадарци!$C$11:$I$20, 3, 0), 0)</f>
        <v>4</v>
      </c>
      <c r="I61" s="40">
        <f>IFERROR(VLOOKUP(B61,Кавадарци!$C$34:$I$43, 3, 0), 0)</f>
        <v>0</v>
      </c>
      <c r="J61" s="40">
        <f>IFERROR(VLOOKUP(B61,Кавадарци!$C$58:$I$67, 3, 0), 0)</f>
        <v>0</v>
      </c>
      <c r="K61" s="40">
        <f>IFERROR(VLOOKUP(B61,Битола!$C$11:$I$20, 3, 0), 0)</f>
        <v>0</v>
      </c>
      <c r="L61" s="40">
        <f>IFERROR(VLOOKUP(B61,Битола!$C$35:$I$44, 3, 0), 0)</f>
        <v>0</v>
      </c>
      <c r="M61" s="40">
        <f>IFERROR(VLOOKUP(B61,Битола!$C$58:$I$67, 3, 0), 0)</f>
        <v>0</v>
      </c>
      <c r="N61" s="40">
        <f>IFERROR(VLOOKUP(B61,'Велес-Рацин'!$C$11:$I$20, 3, 0), 0)</f>
        <v>0</v>
      </c>
      <c r="O61" s="40">
        <f>IFERROR(VLOOKUP(B61,'Велес-Рацин'!$C$35:$I$44, 3, 0), 0)</f>
        <v>0</v>
      </c>
      <c r="P61" s="40">
        <f>IFERROR(VLOOKUP(B61,Прилеп!$C$11:$I$20, 3, 0), 0)</f>
        <v>0</v>
      </c>
      <c r="Q61" s="40">
        <f>IFERROR(VLOOKUP(B61,Прилеп!$C$35:$I$44, 3, 0), 0)</f>
        <v>0</v>
      </c>
      <c r="R61" s="40">
        <f>IFERROR(VLOOKUP(B61,КRUN!$C$11:$I$20, 3, 0), 0)</f>
        <v>0</v>
      </c>
      <c r="S61" s="40">
        <f>IFERROR(VLOOKUP(B61,КRUN!$C$35:$I$44, 3, 0), 0)</f>
        <v>0</v>
      </c>
      <c r="T61" s="40">
        <f>IFERROR(VLOOKUP(B61,'Охрид Трчат'!$C$11:$I$20, 3, 0), 0)</f>
        <v>0</v>
      </c>
      <c r="U61" s="40">
        <f>IFERROR(VLOOKUP(B61,'Охрид Трчат'!$C$35:$I$44, 3, 0), 0)</f>
        <v>0</v>
      </c>
      <c r="V61"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2" spans="1:25" x14ac:dyDescent="0.3">
      <c r="A62" s="31">
        <f t="shared" si="0"/>
        <v>59</v>
      </c>
      <c r="B62" s="44" t="s">
        <v>112</v>
      </c>
      <c r="C62" s="40">
        <f>IFERROR(VLOOKUP(B62,Гевгелија!$C$11:$I$20, 3, 0), 0)</f>
        <v>0</v>
      </c>
      <c r="D62" s="40">
        <f>IFERROR(VLOOKUP(B62,Гевгелија!$C$35:$I$44, 3, 0), 0)</f>
        <v>0</v>
      </c>
      <c r="E62" s="40">
        <f>IFERROR(VLOOKUP(B62,СупериорРанс!$C$11:$I$20, 3, 0), 0)</f>
        <v>0</v>
      </c>
      <c r="F62" s="40">
        <f>IFERROR(VLOOKUP(B62,СупериорРанс!$C$34:$I$43, 3, 0), 0)</f>
        <v>0</v>
      </c>
      <c r="G62" s="40">
        <f>IFERROR(VLOOKUP(B62,'Halk Eco'!$C$11:$I$20, 3, 0), 0)</f>
        <v>0</v>
      </c>
      <c r="H62" s="40">
        <f>IFERROR(VLOOKUP(B62,Кавадарци!$C$11:$I$20, 3, 0), 0)</f>
        <v>0</v>
      </c>
      <c r="I62" s="40">
        <f>IFERROR(VLOOKUP(B62,Кавадарци!$C$34:$I$43, 3, 0), 0)</f>
        <v>0</v>
      </c>
      <c r="J62" s="40">
        <f>IFERROR(VLOOKUP(B62,Кавадарци!$C$58:$I$67, 3, 0), 0)</f>
        <v>0</v>
      </c>
      <c r="K62" s="40">
        <f>IFERROR(VLOOKUP(B62,Битола!$C$11:$I$20, 3, 0), 0)</f>
        <v>0</v>
      </c>
      <c r="L62" s="40">
        <f>IFERROR(VLOOKUP(B62,Битола!$C$35:$I$44, 3, 0), 0)</f>
        <v>0</v>
      </c>
      <c r="M62" s="40">
        <f>IFERROR(VLOOKUP(B62,Битола!$C$58:$I$67, 3, 0), 0)</f>
        <v>0</v>
      </c>
      <c r="N62" s="40">
        <f>IFERROR(VLOOKUP(B62,'Велес-Рацин'!$C$11:$I$20, 3, 0), 0)</f>
        <v>4</v>
      </c>
      <c r="O62" s="40">
        <f>IFERROR(VLOOKUP(B62,'Велес-Рацин'!$C$35:$I$44, 3, 0), 0)</f>
        <v>0</v>
      </c>
      <c r="P62" s="40">
        <f>IFERROR(VLOOKUP(B62,Прилеп!$C$11:$I$20, 3, 0), 0)</f>
        <v>0</v>
      </c>
      <c r="Q62" s="40">
        <f>IFERROR(VLOOKUP(B62,Прилеп!$C$35:$I$44, 3, 0), 0)</f>
        <v>0</v>
      </c>
      <c r="R62" s="40">
        <f>IFERROR(VLOOKUP(B62,КRUN!$C$11:$I$20, 3, 0), 0)</f>
        <v>0</v>
      </c>
      <c r="S62" s="40">
        <f>IFERROR(VLOOKUP(B62,КRUN!$C$35:$I$44, 3, 0), 0)</f>
        <v>0</v>
      </c>
      <c r="T62" s="40">
        <f>IFERROR(VLOOKUP(B62,'Охрид Трчат'!$C$11:$I$20, 3, 0), 0)</f>
        <v>0</v>
      </c>
      <c r="U62" s="40">
        <f>IFERROR(VLOOKUP(B62,'Охрид Трчат'!$C$35:$I$44, 3, 0), 0)</f>
        <v>0</v>
      </c>
      <c r="V62"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3" spans="1:25" x14ac:dyDescent="0.3">
      <c r="A63" s="31">
        <f t="shared" si="0"/>
        <v>60</v>
      </c>
      <c r="B63" s="44" t="s">
        <v>105</v>
      </c>
      <c r="C63" s="40">
        <f>IFERROR(VLOOKUP(B63,Гевгелија!$C$11:$I$20, 3, 0), 0)</f>
        <v>0</v>
      </c>
      <c r="D63" s="40">
        <f>IFERROR(VLOOKUP(B63,Гевгелија!$C$35:$I$44, 3, 0), 0)</f>
        <v>0</v>
      </c>
      <c r="E63" s="40">
        <f>IFERROR(VLOOKUP(B63,СупериорРанс!$C$11:$I$20, 3, 0), 0)</f>
        <v>0</v>
      </c>
      <c r="F63" s="40">
        <f>IFERROR(VLOOKUP(B63,СупериорРанс!$C$34:$I$43, 3, 0), 0)</f>
        <v>0</v>
      </c>
      <c r="G63" s="40">
        <f>IFERROR(VLOOKUP(B63,'Halk Eco'!$C$11:$I$20, 3, 0), 0)</f>
        <v>0</v>
      </c>
      <c r="H63" s="40">
        <f>IFERROR(VLOOKUP(B63,Кавадарци!$C$11:$I$20, 3, 0), 0)</f>
        <v>0</v>
      </c>
      <c r="I63" s="40">
        <f>IFERROR(VLOOKUP(B63,Кавадарци!$C$34:$I$43, 3, 0), 0)</f>
        <v>0</v>
      </c>
      <c r="J63" s="40">
        <f>IFERROR(VLOOKUP(B63,Кавадарци!$C$58:$I$67, 3, 0), 0)</f>
        <v>0</v>
      </c>
      <c r="K63" s="40">
        <f>IFERROR(VLOOKUP(B63,Битола!$C$11:$I$20, 3, 0), 0)</f>
        <v>0</v>
      </c>
      <c r="L63" s="40">
        <f>IFERROR(VLOOKUP(B63,Битола!$C$35:$I$44, 3, 0), 0)</f>
        <v>0</v>
      </c>
      <c r="M63" s="40">
        <f>IFERROR(VLOOKUP(B63,Битола!$C$58:$I$67, 3, 0), 0)</f>
        <v>4</v>
      </c>
      <c r="N63" s="40">
        <f>IFERROR(VLOOKUP(B63,'Велес-Рацин'!$C$11:$I$20, 3, 0), 0)</f>
        <v>0</v>
      </c>
      <c r="O63" s="40">
        <f>IFERROR(VLOOKUP(B63,'Велес-Рацин'!$C$35:$I$44, 3, 0), 0)</f>
        <v>0</v>
      </c>
      <c r="P63" s="40">
        <f>IFERROR(VLOOKUP(B63,Прилеп!$C$11:$I$20, 3, 0), 0)</f>
        <v>0</v>
      </c>
      <c r="Q63" s="40">
        <f>IFERROR(VLOOKUP(B63,Прилеп!$C$35:$I$44, 3, 0), 0)</f>
        <v>0</v>
      </c>
      <c r="R63" s="40">
        <f>IFERROR(VLOOKUP(B63,КRUN!$C$11:$I$20, 3, 0), 0)</f>
        <v>0</v>
      </c>
      <c r="S63" s="40">
        <f>IFERROR(VLOOKUP(B63,КRUN!$C$35:$I$44, 3, 0), 0)</f>
        <v>0</v>
      </c>
      <c r="T63" s="40">
        <f>IFERROR(VLOOKUP(B63,'Охрид Трчат'!$C$11:$I$20, 3, 0), 0)</f>
        <v>0</v>
      </c>
      <c r="U63" s="40">
        <f>IFERROR(VLOOKUP(B63,'Охрид Трчат'!$C$35:$I$44, 3, 0), 0)</f>
        <v>0</v>
      </c>
      <c r="V63"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4" spans="1:25" x14ac:dyDescent="0.3">
      <c r="A64" s="31">
        <f t="shared" si="0"/>
        <v>61</v>
      </c>
      <c r="B64" s="44" t="s">
        <v>70</v>
      </c>
      <c r="C64" s="40">
        <f>IFERROR(VLOOKUP(B64,Гевгелија!$C$11:$I$20, 3, 0), 0)</f>
        <v>0</v>
      </c>
      <c r="D64" s="40">
        <f>IFERROR(VLOOKUP(B64,Гевгелија!$C$35:$I$44, 3, 0), 0)</f>
        <v>0</v>
      </c>
      <c r="E64" s="40">
        <f>IFERROR(VLOOKUP(B64,СупериорРанс!$C$11:$I$20, 3, 0), 0)</f>
        <v>0</v>
      </c>
      <c r="F64" s="40">
        <f>IFERROR(VLOOKUP(B64,СупериорРанс!$C$34:$I$43, 3, 0), 0)</f>
        <v>0</v>
      </c>
      <c r="G64" s="40">
        <f>IFERROR(VLOOKUP(B64,'Halk Eco'!$C$11:$I$20, 3, 0), 0)</f>
        <v>0</v>
      </c>
      <c r="H64" s="40">
        <f>IFERROR(VLOOKUP(B64,Кавадарци!$C$11:$I$20, 3, 0), 0)</f>
        <v>0</v>
      </c>
      <c r="I64" s="40">
        <f>IFERROR(VLOOKUP(B64,Кавадарци!$C$34:$I$43, 3, 0), 0)</f>
        <v>4</v>
      </c>
      <c r="J64" s="40">
        <f>IFERROR(VLOOKUP(B64,Кавадарци!$C$58:$I$67, 3, 0), 0)</f>
        <v>0</v>
      </c>
      <c r="K64" s="40">
        <f>IFERROR(VLOOKUP(B64,Битола!$C$11:$I$20, 3, 0), 0)</f>
        <v>0</v>
      </c>
      <c r="L64" s="40">
        <f>IFERROR(VLOOKUP(B64,Битола!$C$35:$I$44, 3, 0), 0)</f>
        <v>0</v>
      </c>
      <c r="M64" s="40">
        <f>IFERROR(VLOOKUP(B64,Битола!$C$58:$I$67, 3, 0), 0)</f>
        <v>0</v>
      </c>
      <c r="N64" s="40">
        <f>IFERROR(VLOOKUP(B64,'Велес-Рацин'!$C$11:$I$20, 3, 0), 0)</f>
        <v>0</v>
      </c>
      <c r="O64" s="40">
        <f>IFERROR(VLOOKUP(B64,'Велес-Рацин'!$C$35:$I$44, 3, 0), 0)</f>
        <v>0</v>
      </c>
      <c r="P64" s="40">
        <f>IFERROR(VLOOKUP(B64,Прилеп!$C$11:$I$20, 3, 0), 0)</f>
        <v>0</v>
      </c>
      <c r="Q64" s="40">
        <f>IFERROR(VLOOKUP(B64,Прилеп!$C$35:$I$44, 3, 0), 0)</f>
        <v>0</v>
      </c>
      <c r="R64" s="40">
        <f>IFERROR(VLOOKUP(B64,КRUN!$C$11:$I$20, 3, 0), 0)</f>
        <v>0</v>
      </c>
      <c r="S64" s="40">
        <f>IFERROR(VLOOKUP(B64,КRUN!$C$35:$I$44, 3, 0), 0)</f>
        <v>0</v>
      </c>
      <c r="T64" s="40">
        <f>IFERROR(VLOOKUP(B64,'Охрид Трчат'!$C$11:$I$20, 3, 0), 0)</f>
        <v>0</v>
      </c>
      <c r="U64" s="40">
        <f>IFERROR(VLOOKUP(B64,'Охрид Трчат'!$C$35:$I$44, 3, 0), 0)</f>
        <v>0</v>
      </c>
      <c r="V64"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5" spans="1:22" x14ac:dyDescent="0.3">
      <c r="A65" s="31">
        <f t="shared" si="0"/>
        <v>62</v>
      </c>
      <c r="B65" s="44" t="s">
        <v>76</v>
      </c>
      <c r="C65" s="40">
        <f>IFERROR(VLOOKUP(B65,Гевгелија!$C$11:$I$20, 3, 0), 0)</f>
        <v>0</v>
      </c>
      <c r="D65" s="40">
        <f>IFERROR(VLOOKUP(B65,Гевгелија!$C$35:$I$44, 3, 0), 0)</f>
        <v>0</v>
      </c>
      <c r="E65" s="40">
        <f>IFERROR(VLOOKUP(B65,СупериорРанс!$C$11:$I$20, 3, 0), 0)</f>
        <v>0</v>
      </c>
      <c r="F65" s="40">
        <f>IFERROR(VLOOKUP(B65,СупериорРанс!$C$34:$I$43, 3, 0), 0)</f>
        <v>0</v>
      </c>
      <c r="G65" s="40">
        <f>IFERROR(VLOOKUP(B65,'Halk Eco'!$C$11:$I$20, 3, 0), 0)</f>
        <v>0</v>
      </c>
      <c r="H65" s="40">
        <f>IFERROR(VLOOKUP(B65,Кавадарци!$C$11:$I$20, 3, 0), 0)</f>
        <v>0</v>
      </c>
      <c r="I65" s="40">
        <f>IFERROR(VLOOKUP(B65,Кавадарци!$C$34:$I$43, 3, 0), 0)</f>
        <v>0</v>
      </c>
      <c r="J65" s="40">
        <f>IFERROR(VLOOKUP(B65,Кавадарци!$C$58:$I$67, 3, 0), 0)</f>
        <v>4</v>
      </c>
      <c r="K65" s="40">
        <f>IFERROR(VLOOKUP(B65,Битола!$C$11:$I$20, 3, 0), 0)</f>
        <v>0</v>
      </c>
      <c r="L65" s="40">
        <f>IFERROR(VLOOKUP(B65,Битола!$C$35:$I$44, 3, 0), 0)</f>
        <v>0</v>
      </c>
      <c r="M65" s="40">
        <f>IFERROR(VLOOKUP(B65,Битола!$C$58:$I$67, 3, 0), 0)</f>
        <v>0</v>
      </c>
      <c r="N65" s="40">
        <f>IFERROR(VLOOKUP(B65,'Велес-Рацин'!$C$11:$I$20, 3, 0), 0)</f>
        <v>0</v>
      </c>
      <c r="O65" s="40">
        <f>IFERROR(VLOOKUP(B65,'Велес-Рацин'!$C$35:$I$44, 3, 0), 0)</f>
        <v>0</v>
      </c>
      <c r="P65" s="40">
        <f>IFERROR(VLOOKUP(B65,Прилеп!$C$11:$I$20, 3, 0), 0)</f>
        <v>0</v>
      </c>
      <c r="Q65" s="40">
        <f>IFERROR(VLOOKUP(B65,Прилеп!$C$35:$I$44, 3, 0), 0)</f>
        <v>0</v>
      </c>
      <c r="R65" s="40">
        <f>IFERROR(VLOOKUP(B65,КRUN!$C$11:$I$20, 3, 0), 0)</f>
        <v>0</v>
      </c>
      <c r="S65" s="40">
        <f>IFERROR(VLOOKUP(B65,КRUN!$C$35:$I$44, 3, 0), 0)</f>
        <v>0</v>
      </c>
      <c r="T65" s="40">
        <f>IFERROR(VLOOKUP(B65,'Охрид Трчат'!$C$11:$I$20, 3, 0), 0)</f>
        <v>0</v>
      </c>
      <c r="U65" s="40">
        <f>IFERROR(VLOOKUP(B65,'Охрид Трчат'!$C$35:$I$44, 3, 0), 0)</f>
        <v>0</v>
      </c>
      <c r="V65"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4</v>
      </c>
    </row>
    <row r="66" spans="1:22" x14ac:dyDescent="0.3">
      <c r="A66" s="31">
        <f t="shared" si="0"/>
        <v>63</v>
      </c>
      <c r="B66" s="44" t="s">
        <v>26</v>
      </c>
      <c r="C66" s="40">
        <f>IFERROR(VLOOKUP(B66,Гевгелија!$C$11:$I$20, 3, 0), 0)</f>
        <v>0</v>
      </c>
      <c r="D66" s="40">
        <f>IFERROR(VLOOKUP(B66,Гевгелија!$C$35:$I$44, 3, 0), 0)</f>
        <v>0</v>
      </c>
      <c r="E66" s="40">
        <f>IFERROR(VLOOKUP(B66,СупериорРанс!$C$11:$I$20, 3, 0), 0)</f>
        <v>3</v>
      </c>
      <c r="F66" s="40">
        <f>IFERROR(VLOOKUP(B66,СупериорРанс!$C$34:$I$43, 3, 0), 0)</f>
        <v>0</v>
      </c>
      <c r="G66" s="40">
        <f>IFERROR(VLOOKUP(B66,'Halk Eco'!$C$11:$I$20, 3, 0), 0)</f>
        <v>0</v>
      </c>
      <c r="H66" s="40">
        <f>IFERROR(VLOOKUP(B66,Кавадарци!$C$11:$I$20, 3, 0), 0)</f>
        <v>0</v>
      </c>
      <c r="I66" s="40">
        <f>IFERROR(VLOOKUP(B66,Кавадарци!$C$34:$I$43, 3, 0), 0)</f>
        <v>0</v>
      </c>
      <c r="J66" s="40">
        <f>IFERROR(VLOOKUP(B66,Кавадарци!$C$58:$I$67, 3, 0), 0)</f>
        <v>0</v>
      </c>
      <c r="K66" s="40">
        <f>IFERROR(VLOOKUP(B66,Битола!$C$11:$I$20, 3, 0), 0)</f>
        <v>0</v>
      </c>
      <c r="L66" s="40">
        <f>IFERROR(VLOOKUP(B66,Битола!$C$35:$I$44, 3, 0), 0)</f>
        <v>0</v>
      </c>
      <c r="M66" s="40">
        <f>IFERROR(VLOOKUP(B66,Битола!$C$58:$I$67, 3, 0), 0)</f>
        <v>0</v>
      </c>
      <c r="N66" s="40">
        <f>IFERROR(VLOOKUP(B66,'Велес-Рацин'!$C$11:$I$20, 3, 0), 0)</f>
        <v>0</v>
      </c>
      <c r="O66" s="40">
        <f>IFERROR(VLOOKUP(B66,'Велес-Рацин'!$C$35:$I$44, 3, 0), 0)</f>
        <v>0</v>
      </c>
      <c r="P66" s="40">
        <f>IFERROR(VLOOKUP(B66,Прилеп!$C$11:$I$20, 3, 0), 0)</f>
        <v>0</v>
      </c>
      <c r="Q66" s="40">
        <f>IFERROR(VLOOKUP(B66,Прилеп!$C$35:$I$44, 3, 0), 0)</f>
        <v>0</v>
      </c>
      <c r="R66" s="40">
        <f>IFERROR(VLOOKUP(B66,КRUN!$C$11:$I$20, 3, 0), 0)</f>
        <v>0</v>
      </c>
      <c r="S66" s="40">
        <f>IFERROR(VLOOKUP(B66,КRUN!$C$35:$I$44, 3, 0), 0)</f>
        <v>0</v>
      </c>
      <c r="T66" s="40">
        <f>IFERROR(VLOOKUP(B66,'Охрид Трчат'!$C$11:$I$20, 3, 0), 0)</f>
        <v>0</v>
      </c>
      <c r="U66" s="40">
        <f>IFERROR(VLOOKUP(B66,'Охрид Трчат'!$C$35:$I$44, 3, 0), 0)</f>
        <v>0</v>
      </c>
      <c r="V66"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v>
      </c>
    </row>
    <row r="67" spans="1:22" x14ac:dyDescent="0.3">
      <c r="A67" s="31">
        <f t="shared" si="0"/>
        <v>64</v>
      </c>
      <c r="B67" s="44" t="s">
        <v>132</v>
      </c>
      <c r="C67" s="40">
        <f>IFERROR(VLOOKUP(B67,Гевгелија!$C$11:$I$20, 3, 0), 0)</f>
        <v>0</v>
      </c>
      <c r="D67" s="40">
        <f>IFERROR(VLOOKUP(B67,Гевгелија!$C$35:$I$44, 3, 0), 0)</f>
        <v>0</v>
      </c>
      <c r="E67" s="40">
        <f>IFERROR(VLOOKUP(B67,СупериорРанс!$C$11:$I$20, 3, 0), 0)</f>
        <v>0</v>
      </c>
      <c r="F67" s="40">
        <f>IFERROR(VLOOKUP(B67,СупериорРанс!$C$34:$I$43, 3, 0), 0)</f>
        <v>0</v>
      </c>
      <c r="G67" s="40">
        <f>IFERROR(VLOOKUP(B67,'Halk Eco'!$C$11:$I$20, 3, 0), 0)</f>
        <v>0</v>
      </c>
      <c r="H67" s="40">
        <f>IFERROR(VLOOKUP(B67,Кавадарци!$C$11:$I$20, 3, 0), 0)</f>
        <v>0</v>
      </c>
      <c r="I67" s="40">
        <f>IFERROR(VLOOKUP(B67,Кавадарци!$C$34:$I$43, 3, 0), 0)</f>
        <v>0</v>
      </c>
      <c r="J67" s="40">
        <f>IFERROR(VLOOKUP(B67,Кавадарци!$C$58:$I$67, 3, 0), 0)</f>
        <v>0</v>
      </c>
      <c r="K67" s="40">
        <f>IFERROR(VLOOKUP(B67,Битола!$C$11:$I$20, 3, 0), 0)</f>
        <v>0</v>
      </c>
      <c r="L67" s="40">
        <f>IFERROR(VLOOKUP(B67,Битола!$C$35:$I$44, 3, 0), 0)</f>
        <v>0</v>
      </c>
      <c r="M67" s="40">
        <f>IFERROR(VLOOKUP(B67,Битола!$C$58:$I$67, 3, 0), 0)</f>
        <v>0</v>
      </c>
      <c r="N67" s="40">
        <f>IFERROR(VLOOKUP(B67,'Велес-Рацин'!$C$11:$I$20, 3, 0), 0)</f>
        <v>0</v>
      </c>
      <c r="O67" s="40">
        <f>IFERROR(VLOOKUP(B67,'Велес-Рацин'!$C$35:$I$44, 3, 0), 0)</f>
        <v>0</v>
      </c>
      <c r="P67" s="40">
        <f>IFERROR(VLOOKUP(B67,Прилеп!$C$11:$I$20, 3, 0), 0)</f>
        <v>0</v>
      </c>
      <c r="Q67" s="40">
        <f>IFERROR(VLOOKUP(B67,Прилеп!$C$35:$I$44, 3, 0), 0)</f>
        <v>0</v>
      </c>
      <c r="R67" s="40">
        <f>IFERROR(VLOOKUP(B67,КRUN!$C$11:$I$20, 3, 0), 0)</f>
        <v>0</v>
      </c>
      <c r="S67" s="40">
        <f>IFERROR(VLOOKUP(B67,КRUN!$C$35:$I$44, 3, 0), 0)</f>
        <v>0</v>
      </c>
      <c r="T67" s="40">
        <f>IFERROR(VLOOKUP(B67,'Охрид Трчат'!$C$11:$I$20, 3, 0), 0)</f>
        <v>3</v>
      </c>
      <c r="U67" s="40">
        <f>IFERROR(VLOOKUP(B67,'Охрид Трчат'!$C$35:$I$44, 3, 0), 0)</f>
        <v>0</v>
      </c>
      <c r="V6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v>
      </c>
    </row>
    <row r="68" spans="1:22" x14ac:dyDescent="0.3">
      <c r="A68" s="31">
        <f t="shared" si="0"/>
        <v>65</v>
      </c>
      <c r="B68" s="44" t="s">
        <v>101</v>
      </c>
      <c r="C68" s="40">
        <f>IFERROR(VLOOKUP(B68,Гевгелија!$C$11:$I$20, 3, 0), 0)</f>
        <v>0</v>
      </c>
      <c r="D68" s="40">
        <f>IFERROR(VLOOKUP(B68,Гевгелија!$C$35:$I$44, 3, 0), 0)</f>
        <v>0</v>
      </c>
      <c r="E68" s="40">
        <f>IFERROR(VLOOKUP(B68,СупериорРанс!$C$11:$I$20, 3, 0), 0)</f>
        <v>0</v>
      </c>
      <c r="F68" s="40">
        <f>IFERROR(VLOOKUP(B68,СупериорРанс!$C$34:$I$43, 3, 0), 0)</f>
        <v>0</v>
      </c>
      <c r="G68" s="40">
        <f>IFERROR(VLOOKUP(B68,'Halk Eco'!$C$11:$I$20, 3, 0), 0)</f>
        <v>0</v>
      </c>
      <c r="H68" s="40">
        <f>IFERROR(VLOOKUP(B68,Кавадарци!$C$11:$I$20, 3, 0), 0)</f>
        <v>0</v>
      </c>
      <c r="I68" s="40">
        <f>IFERROR(VLOOKUP(B68,Кавадарци!$C$34:$I$43, 3, 0), 0)</f>
        <v>0</v>
      </c>
      <c r="J68" s="40">
        <f>IFERROR(VLOOKUP(B68,Кавадарци!$C$58:$I$67, 3, 0), 0)</f>
        <v>0</v>
      </c>
      <c r="K68" s="40">
        <f>IFERROR(VLOOKUP(B68,Битола!$C$11:$I$20, 3, 0), 0)</f>
        <v>0</v>
      </c>
      <c r="L68" s="40">
        <f>IFERROR(VLOOKUP(B68,Битола!$C$35:$I$44, 3, 0), 0)</f>
        <v>3</v>
      </c>
      <c r="M68" s="40">
        <f>IFERROR(VLOOKUP(B68,Битола!$C$58:$I$67, 3, 0), 0)</f>
        <v>0</v>
      </c>
      <c r="N68" s="40">
        <f>IFERROR(VLOOKUP(B68,'Велес-Рацин'!$C$11:$I$20, 3, 0), 0)</f>
        <v>0</v>
      </c>
      <c r="O68" s="40">
        <f>IFERROR(VLOOKUP(B68,'Велес-Рацин'!$C$35:$I$44, 3, 0), 0)</f>
        <v>0</v>
      </c>
      <c r="P68" s="40">
        <f>IFERROR(VLOOKUP(B68,Прилеп!$C$11:$I$20, 3, 0), 0)</f>
        <v>0</v>
      </c>
      <c r="Q68" s="40">
        <f>IFERROR(VLOOKUP(B68,Прилеп!$C$35:$I$44, 3, 0), 0)</f>
        <v>0</v>
      </c>
      <c r="R68" s="40">
        <f>IFERROR(VLOOKUP(B68,КRUN!$C$11:$I$20, 3, 0), 0)</f>
        <v>0</v>
      </c>
      <c r="S68" s="40">
        <f>IFERROR(VLOOKUP(B68,КRUN!$C$35:$I$44, 3, 0), 0)</f>
        <v>0</v>
      </c>
      <c r="T68" s="40">
        <f>IFERROR(VLOOKUP(B68,'Охрид Трчат'!$C$11:$I$20, 3, 0), 0)</f>
        <v>0</v>
      </c>
      <c r="U68" s="40">
        <f>IFERROR(VLOOKUP(B68,'Охрид Трчат'!$C$35:$I$44, 3, 0), 0)</f>
        <v>0</v>
      </c>
      <c r="V68"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v>
      </c>
    </row>
    <row r="69" spans="1:22" x14ac:dyDescent="0.3">
      <c r="A69" s="31">
        <f t="shared" si="0"/>
        <v>66</v>
      </c>
      <c r="B69" s="44" t="s">
        <v>106</v>
      </c>
      <c r="C69" s="40">
        <f>IFERROR(VLOOKUP(B69,Гевгелија!$C$11:$I$20, 3, 0), 0)</f>
        <v>0</v>
      </c>
      <c r="D69" s="40">
        <f>IFERROR(VLOOKUP(B69,Гевгелија!$C$35:$I$44, 3, 0), 0)</f>
        <v>0</v>
      </c>
      <c r="E69" s="40">
        <f>IFERROR(VLOOKUP(B69,СупериорРанс!$C$11:$I$20, 3, 0), 0)</f>
        <v>0</v>
      </c>
      <c r="F69" s="40">
        <f>IFERROR(VLOOKUP(B69,СупериорРанс!$C$34:$I$43, 3, 0), 0)</f>
        <v>0</v>
      </c>
      <c r="G69" s="40">
        <f>IFERROR(VLOOKUP(B69,'Halk Eco'!$C$11:$I$20, 3, 0), 0)</f>
        <v>0</v>
      </c>
      <c r="H69" s="40">
        <f>IFERROR(VLOOKUP(B69,Кавадарци!$C$11:$I$20, 3, 0), 0)</f>
        <v>0</v>
      </c>
      <c r="I69" s="40">
        <f>IFERROR(VLOOKUP(B69,Кавадарци!$C$34:$I$43, 3, 0), 0)</f>
        <v>0</v>
      </c>
      <c r="J69" s="40">
        <f>IFERROR(VLOOKUP(B69,Кавадарци!$C$58:$I$67, 3, 0), 0)</f>
        <v>0</v>
      </c>
      <c r="K69" s="40">
        <f>IFERROR(VLOOKUP(B69,Битола!$C$11:$I$20, 3, 0), 0)</f>
        <v>0</v>
      </c>
      <c r="L69" s="40">
        <f>IFERROR(VLOOKUP(B69,Битола!$C$35:$I$44, 3, 0), 0)</f>
        <v>0</v>
      </c>
      <c r="M69" s="40">
        <f>IFERROR(VLOOKUP(B69,Битола!$C$58:$I$67, 3, 0), 0)</f>
        <v>3</v>
      </c>
      <c r="N69" s="40">
        <f>IFERROR(VLOOKUP(B69,'Велес-Рацин'!$C$11:$I$20, 3, 0), 0)</f>
        <v>0</v>
      </c>
      <c r="O69" s="40">
        <f>IFERROR(VLOOKUP(B69,'Велес-Рацин'!$C$35:$I$44, 3, 0), 0)</f>
        <v>0</v>
      </c>
      <c r="P69" s="40">
        <f>IFERROR(VLOOKUP(B69,Прилеп!$C$11:$I$20, 3, 0), 0)</f>
        <v>0</v>
      </c>
      <c r="Q69" s="40">
        <f>IFERROR(VLOOKUP(B69,Прилеп!$C$35:$I$44, 3, 0), 0)</f>
        <v>0</v>
      </c>
      <c r="R69" s="40">
        <f>IFERROR(VLOOKUP(B69,КRUN!$C$11:$I$20, 3, 0), 0)</f>
        <v>0</v>
      </c>
      <c r="S69" s="40">
        <f>IFERROR(VLOOKUP(B69,КRUN!$C$35:$I$44, 3, 0), 0)</f>
        <v>0</v>
      </c>
      <c r="T69" s="40">
        <f>IFERROR(VLOOKUP(B69,'Охрид Трчат'!$C$11:$I$20, 3, 0), 0)</f>
        <v>0</v>
      </c>
      <c r="U69" s="40">
        <f>IFERROR(VLOOKUP(B69,'Охрид Трчат'!$C$35:$I$44, 3, 0), 0)</f>
        <v>0</v>
      </c>
      <c r="V69"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v>
      </c>
    </row>
    <row r="70" spans="1:22" x14ac:dyDescent="0.3">
      <c r="A70" s="31">
        <f t="shared" ref="A70:A90" si="1">A69+1</f>
        <v>67</v>
      </c>
      <c r="B70" s="44" t="s">
        <v>71</v>
      </c>
      <c r="C70" s="40">
        <f>IFERROR(VLOOKUP(B70,Гевгелија!$C$11:$I$20, 3, 0), 0)</f>
        <v>0</v>
      </c>
      <c r="D70" s="40">
        <f>IFERROR(VLOOKUP(B70,Гевгелија!$C$35:$I$44, 3, 0), 0)</f>
        <v>0</v>
      </c>
      <c r="E70" s="40">
        <f>IFERROR(VLOOKUP(B70,СупериорРанс!$C$11:$I$20, 3, 0), 0)</f>
        <v>0</v>
      </c>
      <c r="F70" s="40">
        <f>IFERROR(VLOOKUP(B70,СупериорРанс!$C$34:$I$43, 3, 0), 0)</f>
        <v>0</v>
      </c>
      <c r="G70" s="40">
        <f>IFERROR(VLOOKUP(B70,'Halk Eco'!$C$11:$I$20, 3, 0), 0)</f>
        <v>0</v>
      </c>
      <c r="H70" s="40">
        <f>IFERROR(VLOOKUP(B70,Кавадарци!$C$11:$I$20, 3, 0), 0)</f>
        <v>0</v>
      </c>
      <c r="I70" s="40">
        <f>IFERROR(VLOOKUP(B70,Кавадарци!$C$34:$I$43, 3, 0), 0)</f>
        <v>3</v>
      </c>
      <c r="J70" s="40">
        <f>IFERROR(VLOOKUP(B70,Кавадарци!$C$58:$I$67, 3, 0), 0)</f>
        <v>0</v>
      </c>
      <c r="K70" s="40">
        <f>IFERROR(VLOOKUP(B70,Битола!$C$11:$I$20, 3, 0), 0)</f>
        <v>0</v>
      </c>
      <c r="L70" s="40">
        <f>IFERROR(VLOOKUP(B70,Битола!$C$35:$I$44, 3, 0), 0)</f>
        <v>0</v>
      </c>
      <c r="M70" s="40">
        <f>IFERROR(VLOOKUP(B70,Битола!$C$58:$I$67, 3, 0), 0)</f>
        <v>0</v>
      </c>
      <c r="N70" s="40">
        <f>IFERROR(VLOOKUP(B70,'Велес-Рацин'!$C$11:$I$20, 3, 0), 0)</f>
        <v>0</v>
      </c>
      <c r="O70" s="40">
        <f>IFERROR(VLOOKUP(B70,'Велес-Рацин'!$C$35:$I$44, 3, 0), 0)</f>
        <v>0</v>
      </c>
      <c r="P70" s="40">
        <f>IFERROR(VLOOKUP(B70,Прилеп!$C$11:$I$20, 3, 0), 0)</f>
        <v>0</v>
      </c>
      <c r="Q70" s="40">
        <f>IFERROR(VLOOKUP(B70,Прилеп!$C$35:$I$44, 3, 0), 0)</f>
        <v>0</v>
      </c>
      <c r="R70" s="40">
        <f>IFERROR(VLOOKUP(B70,КRUN!$C$11:$I$20, 3, 0), 0)</f>
        <v>0</v>
      </c>
      <c r="S70" s="40">
        <f>IFERROR(VLOOKUP(B70,КRUN!$C$35:$I$44, 3, 0), 0)</f>
        <v>0</v>
      </c>
      <c r="T70" s="40">
        <f>IFERROR(VLOOKUP(B70,'Охрид Трчат'!$C$11:$I$20, 3, 0), 0)</f>
        <v>0</v>
      </c>
      <c r="U70" s="40">
        <f>IFERROR(VLOOKUP(B70,'Охрид Трчат'!$C$35:$I$44, 3, 0), 0)</f>
        <v>0</v>
      </c>
      <c r="V70"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3</v>
      </c>
    </row>
    <row r="71" spans="1:22" x14ac:dyDescent="0.3">
      <c r="A71" s="31">
        <f t="shared" si="1"/>
        <v>68</v>
      </c>
      <c r="B71" s="44" t="s">
        <v>118</v>
      </c>
      <c r="C71" s="40">
        <f>IFERROR(VLOOKUP(B71,Гевгелија!$C$11:$I$20, 3, 0), 0)</f>
        <v>0</v>
      </c>
      <c r="D71" s="40">
        <f>IFERROR(VLOOKUP(B71,Гевгелија!$C$35:$I$44, 3, 0), 0)</f>
        <v>0</v>
      </c>
      <c r="E71" s="40">
        <f>IFERROR(VLOOKUP(B71,СупериорРанс!$C$11:$I$20, 3, 0), 0)</f>
        <v>0</v>
      </c>
      <c r="F71" s="40">
        <f>IFERROR(VLOOKUP(B71,СупериорРанс!$C$34:$I$43, 3, 0), 0)</f>
        <v>0</v>
      </c>
      <c r="G71" s="40">
        <f>IFERROR(VLOOKUP(B71,'Halk Eco'!$C$11:$I$20, 3, 0), 0)</f>
        <v>0</v>
      </c>
      <c r="H71" s="40">
        <f>IFERROR(VLOOKUP(B71,Кавадарци!$C$11:$I$20, 3, 0), 0)</f>
        <v>0</v>
      </c>
      <c r="I71" s="40">
        <f>IFERROR(VLOOKUP(B71,Кавадарци!$C$34:$I$43, 3, 0), 0)</f>
        <v>0</v>
      </c>
      <c r="J71" s="40">
        <f>IFERROR(VLOOKUP(B71,Кавадарци!$C$58:$I$67, 3, 0), 0)</f>
        <v>0</v>
      </c>
      <c r="K71" s="40">
        <f>IFERROR(VLOOKUP(B71,Битола!$C$11:$I$20, 3, 0), 0)</f>
        <v>0</v>
      </c>
      <c r="L71" s="40">
        <f>IFERROR(VLOOKUP(B71,Битола!$C$35:$I$44, 3, 0), 0)</f>
        <v>0</v>
      </c>
      <c r="M71" s="40">
        <f>IFERROR(VLOOKUP(B71,Битола!$C$58:$I$67, 3, 0), 0)</f>
        <v>0</v>
      </c>
      <c r="N71" s="40">
        <f>IFERROR(VLOOKUP(B71,'Велес-Рацин'!$C$11:$I$20, 3, 0), 0)</f>
        <v>0</v>
      </c>
      <c r="O71" s="40">
        <f>IFERROR(VLOOKUP(B71,'Велес-Рацин'!$C$35:$I$44, 3, 0), 0)</f>
        <v>0</v>
      </c>
      <c r="P71" s="40">
        <f>IFERROR(VLOOKUP(B71,Прилеп!$C$11:$I$20, 3, 0), 0)</f>
        <v>2</v>
      </c>
      <c r="Q71" s="40">
        <f>IFERROR(VLOOKUP(B71,Прилеп!$C$35:$I$44, 3, 0), 0)</f>
        <v>0</v>
      </c>
      <c r="R71" s="40">
        <f>IFERROR(VLOOKUP(B71,КRUN!$C$11:$I$20, 3, 0), 0)</f>
        <v>0</v>
      </c>
      <c r="S71" s="40">
        <f>IFERROR(VLOOKUP(B71,КRUN!$C$35:$I$44, 3, 0), 0)</f>
        <v>0</v>
      </c>
      <c r="T71" s="40">
        <f>IFERROR(VLOOKUP(B71,'Охрид Трчат'!$C$11:$I$20, 3, 0), 0)</f>
        <v>0</v>
      </c>
      <c r="U71" s="40">
        <f>IFERROR(VLOOKUP(B71,'Охрид Трчат'!$C$35:$I$44, 3, 0), 0)</f>
        <v>0</v>
      </c>
      <c r="V71"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2" spans="1:22" x14ac:dyDescent="0.3">
      <c r="A72" s="31">
        <f t="shared" si="1"/>
        <v>69</v>
      </c>
      <c r="B72" s="44" t="s">
        <v>95</v>
      </c>
      <c r="C72" s="38">
        <f>IFERROR(VLOOKUP(B72,Гевгелија!$C$11:$I$20, 3, 0), 0)</f>
        <v>0</v>
      </c>
      <c r="D72" s="38">
        <f>IFERROR(VLOOKUP(B72,Гевгелија!$C$35:$I$44, 3, 0), 0)</f>
        <v>0</v>
      </c>
      <c r="E72" s="38">
        <f>IFERROR(VLOOKUP(B72,СупериорРанс!$C$11:$I$20, 3, 0), 0)</f>
        <v>0</v>
      </c>
      <c r="F72" s="38">
        <f>IFERROR(VLOOKUP(B72,СупериорРанс!$C$34:$I$43, 3, 0), 0)</f>
        <v>0</v>
      </c>
      <c r="G72" s="38">
        <f>IFERROR(VLOOKUP(B72,'Halk Eco'!$C$11:$I$20, 3, 0), 0)</f>
        <v>0</v>
      </c>
      <c r="H72" s="38">
        <f>IFERROR(VLOOKUP(B72,Кавадарци!$C$11:$I$20, 3, 0), 0)</f>
        <v>0</v>
      </c>
      <c r="I72" s="38">
        <f>IFERROR(VLOOKUP(B72,Кавадарци!$C$34:$I$43, 3, 0), 0)</f>
        <v>0</v>
      </c>
      <c r="J72" s="38">
        <f>IFERROR(VLOOKUP(B72,Кавадарци!$C$58:$I$67, 3, 0), 0)</f>
        <v>0</v>
      </c>
      <c r="K72" s="38">
        <f>IFERROR(VLOOKUP(B72,Битола!$C$11:$I$20, 3, 0), 0)</f>
        <v>2</v>
      </c>
      <c r="L72" s="38">
        <f>IFERROR(VLOOKUP(B72,Битола!$C$35:$I$44, 3, 0), 0)</f>
        <v>0</v>
      </c>
      <c r="M72" s="38">
        <f>IFERROR(VLOOKUP(B72,Битола!$C$58:$I$67, 3, 0), 0)</f>
        <v>0</v>
      </c>
      <c r="N72" s="38">
        <f>IFERROR(VLOOKUP(B72,'Велес-Рацин'!$C$11:$I$20, 3, 0), 0)</f>
        <v>0</v>
      </c>
      <c r="O72" s="38">
        <f>IFERROR(VLOOKUP(B72,'Велес-Рацин'!$C$35:$I$44, 3, 0), 0)</f>
        <v>0</v>
      </c>
      <c r="P72" s="38">
        <f>IFERROR(VLOOKUP(B72,Прилеп!$C$11:$I$20, 3, 0), 0)</f>
        <v>0</v>
      </c>
      <c r="Q72" s="38">
        <f>IFERROR(VLOOKUP(B72,Прилеп!$C$35:$I$44, 3, 0), 0)</f>
        <v>0</v>
      </c>
      <c r="R72" s="38">
        <f>IFERROR(VLOOKUP(B72,КRUN!$C$11:$I$20, 3, 0), 0)</f>
        <v>0</v>
      </c>
      <c r="S72" s="38">
        <f>IFERROR(VLOOKUP(B72,КRUN!$C$35:$I$44, 3, 0), 0)</f>
        <v>0</v>
      </c>
      <c r="T72" s="38">
        <f>IFERROR(VLOOKUP(B72,'Охрид Трчат'!$C$11:$I$20, 3, 0), 0)</f>
        <v>0</v>
      </c>
      <c r="U72" s="38">
        <f>IFERROR(VLOOKUP(B72,'Охрид Трчат'!$C$35:$I$44, 3, 0), 0)</f>
        <v>0</v>
      </c>
      <c r="V72"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3" spans="1:22" x14ac:dyDescent="0.3">
      <c r="A73" s="31">
        <f t="shared" si="1"/>
        <v>70</v>
      </c>
      <c r="B73" s="44" t="s">
        <v>126</v>
      </c>
      <c r="C73" s="40">
        <f>IFERROR(VLOOKUP(B73,Гевгелија!$C$11:$I$20, 3, 0), 0)</f>
        <v>0</v>
      </c>
      <c r="D73" s="40">
        <f>IFERROR(VLOOKUP(B73,Гевгелија!$C$35:$I$44, 3, 0), 0)</f>
        <v>0</v>
      </c>
      <c r="E73" s="40">
        <f>IFERROR(VLOOKUP(B73,СупериорРанс!$C$11:$I$20, 3, 0), 0)</f>
        <v>0</v>
      </c>
      <c r="F73" s="40">
        <f>IFERROR(VLOOKUP(B73,СупериорРанс!$C$34:$I$43, 3, 0), 0)</f>
        <v>0</v>
      </c>
      <c r="G73" s="40">
        <f>IFERROR(VLOOKUP(B73,'Halk Eco'!$C$11:$I$20, 3, 0), 0)</f>
        <v>0</v>
      </c>
      <c r="H73" s="40">
        <f>IFERROR(VLOOKUP(B73,Кавадарци!$C$11:$I$20, 3, 0), 0)</f>
        <v>0</v>
      </c>
      <c r="I73" s="40">
        <f>IFERROR(VLOOKUP(B73,Кавадарци!$C$34:$I$43, 3, 0), 0)</f>
        <v>0</v>
      </c>
      <c r="J73" s="40">
        <f>IFERROR(VLOOKUP(B73,Кавадарци!$C$58:$I$67, 3, 0), 0)</f>
        <v>0</v>
      </c>
      <c r="K73" s="40">
        <f>IFERROR(VLOOKUP(B73,Битола!$C$11:$I$20, 3, 0), 0)</f>
        <v>0</v>
      </c>
      <c r="L73" s="40">
        <f>IFERROR(VLOOKUP(B73,Битола!$C$35:$I$44, 3, 0), 0)</f>
        <v>0</v>
      </c>
      <c r="M73" s="40">
        <f>IFERROR(VLOOKUP(B73,Битола!$C$58:$I$67, 3, 0), 0)</f>
        <v>0</v>
      </c>
      <c r="N73" s="40">
        <f>IFERROR(VLOOKUP(B73,'Велес-Рацин'!$C$11:$I$20, 3, 0), 0)</f>
        <v>0</v>
      </c>
      <c r="O73" s="40">
        <f>IFERROR(VLOOKUP(B73,'Велес-Рацин'!$C$35:$I$44, 3, 0), 0)</f>
        <v>0</v>
      </c>
      <c r="P73" s="40">
        <f>IFERROR(VLOOKUP(B73,Прилеп!$C$11:$I$20, 3, 0), 0)</f>
        <v>0</v>
      </c>
      <c r="Q73" s="40">
        <f>IFERROR(VLOOKUP(B73,Прилеп!$C$35:$I$44, 3, 0), 0)</f>
        <v>0</v>
      </c>
      <c r="R73" s="40">
        <f>IFERROR(VLOOKUP(B73,КRUN!$C$11:$I$20, 3, 0), 0)</f>
        <v>2</v>
      </c>
      <c r="S73" s="40">
        <f>IFERROR(VLOOKUP(B73,КRUN!$C$35:$I$44, 3, 0), 0)</f>
        <v>0</v>
      </c>
      <c r="T73" s="40">
        <f>IFERROR(VLOOKUP(B73,'Охрид Трчат'!$C$11:$I$20, 3, 0), 0)</f>
        <v>0</v>
      </c>
      <c r="U73" s="40">
        <f>IFERROR(VLOOKUP(B73,'Охрид Трчат'!$C$35:$I$44, 3, 0), 0)</f>
        <v>0</v>
      </c>
      <c r="V73"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4" spans="1:22" x14ac:dyDescent="0.3">
      <c r="A74" s="31">
        <f t="shared" si="1"/>
        <v>71</v>
      </c>
      <c r="B74" s="44" t="s">
        <v>133</v>
      </c>
      <c r="C74" s="40">
        <f>IFERROR(VLOOKUP(B74,Гевгелија!$C$11:$I$20, 3, 0), 0)</f>
        <v>0</v>
      </c>
      <c r="D74" s="40">
        <f>IFERROR(VLOOKUP(B74,Гевгелија!$C$35:$I$44, 3, 0), 0)</f>
        <v>0</v>
      </c>
      <c r="E74" s="40">
        <f>IFERROR(VLOOKUP(B74,СупериорРанс!$C$11:$I$20, 3, 0), 0)</f>
        <v>0</v>
      </c>
      <c r="F74" s="40">
        <f>IFERROR(VLOOKUP(B74,СупериорРанс!$C$34:$I$43, 3, 0), 0)</f>
        <v>0</v>
      </c>
      <c r="G74" s="40">
        <f>IFERROR(VLOOKUP(B74,'Halk Eco'!$C$11:$I$20, 3, 0), 0)</f>
        <v>0</v>
      </c>
      <c r="H74" s="40">
        <f>IFERROR(VLOOKUP(B74,Кавадарци!$C$11:$I$20, 3, 0), 0)</f>
        <v>0</v>
      </c>
      <c r="I74" s="40">
        <f>IFERROR(VLOOKUP(B74,Кавадарци!$C$34:$I$43, 3, 0), 0)</f>
        <v>0</v>
      </c>
      <c r="J74" s="40">
        <f>IFERROR(VLOOKUP(B74,Кавадарци!$C$58:$I$67, 3, 0), 0)</f>
        <v>0</v>
      </c>
      <c r="K74" s="40">
        <f>IFERROR(VLOOKUP(B74,Битола!$C$11:$I$20, 3, 0), 0)</f>
        <v>0</v>
      </c>
      <c r="L74" s="40">
        <f>IFERROR(VLOOKUP(B74,Битола!$C$35:$I$44, 3, 0), 0)</f>
        <v>0</v>
      </c>
      <c r="M74" s="40">
        <f>IFERROR(VLOOKUP(B74,Битола!$C$58:$I$67, 3, 0), 0)</f>
        <v>0</v>
      </c>
      <c r="N74" s="40">
        <f>IFERROR(VLOOKUP(B74,'Велес-Рацин'!$C$11:$I$20, 3, 0), 0)</f>
        <v>0</v>
      </c>
      <c r="O74" s="40">
        <f>IFERROR(VLOOKUP(B74,'Велес-Рацин'!$C$35:$I$44, 3, 0), 0)</f>
        <v>0</v>
      </c>
      <c r="P74" s="40">
        <f>IFERROR(VLOOKUP(B74,Прилеп!$C$11:$I$20, 3, 0), 0)</f>
        <v>0</v>
      </c>
      <c r="Q74" s="40">
        <f>IFERROR(VLOOKUP(B74,Прилеп!$C$35:$I$44, 3, 0), 0)</f>
        <v>0</v>
      </c>
      <c r="R74" s="40">
        <f>IFERROR(VLOOKUP(B74,КRUN!$C$11:$I$20, 3, 0), 0)</f>
        <v>0</v>
      </c>
      <c r="S74" s="40">
        <f>IFERROR(VLOOKUP(B74,КRUN!$C$35:$I$44, 3, 0), 0)</f>
        <v>0</v>
      </c>
      <c r="T74" s="40">
        <f>IFERROR(VLOOKUP(B74,'Охрид Трчат'!$C$11:$I$20, 3, 0), 0)</f>
        <v>2</v>
      </c>
      <c r="U74" s="40">
        <f>IFERROR(VLOOKUP(B74,'Охрид Трчат'!$C$35:$I$44, 3, 0), 0)</f>
        <v>0</v>
      </c>
      <c r="V74"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5" spans="1:22" x14ac:dyDescent="0.3">
      <c r="A75" s="31">
        <f t="shared" si="1"/>
        <v>72</v>
      </c>
      <c r="B75" s="44" t="s">
        <v>121</v>
      </c>
      <c r="C75" s="40">
        <f>IFERROR(VLOOKUP(B75,Гевгелија!$C$11:$I$20, 3, 0), 0)</f>
        <v>0</v>
      </c>
      <c r="D75" s="40">
        <f>IFERROR(VLOOKUP(B75,Гевгелија!$C$35:$I$44, 3, 0), 0)</f>
        <v>0</v>
      </c>
      <c r="E75" s="40">
        <f>IFERROR(VLOOKUP(B75,СупериорРанс!$C$11:$I$20, 3, 0), 0)</f>
        <v>0</v>
      </c>
      <c r="F75" s="40">
        <f>IFERROR(VLOOKUP(B75,СупериорРанс!$C$34:$I$43, 3, 0), 0)</f>
        <v>0</v>
      </c>
      <c r="G75" s="40">
        <f>IFERROR(VLOOKUP(B75,'Halk Eco'!$C$11:$I$20, 3, 0), 0)</f>
        <v>0</v>
      </c>
      <c r="H75" s="40">
        <f>IFERROR(VLOOKUP(B75,Кавадарци!$C$11:$I$20, 3, 0), 0)</f>
        <v>0</v>
      </c>
      <c r="I75" s="40">
        <f>IFERROR(VLOOKUP(B75,Кавадарци!$C$34:$I$43, 3, 0), 0)</f>
        <v>0</v>
      </c>
      <c r="J75" s="40">
        <f>IFERROR(VLOOKUP(B75,Кавадарци!$C$58:$I$67, 3, 0), 0)</f>
        <v>0</v>
      </c>
      <c r="K75" s="40">
        <f>IFERROR(VLOOKUP(B75,Битола!$C$11:$I$20, 3, 0), 0)</f>
        <v>0</v>
      </c>
      <c r="L75" s="40">
        <f>IFERROR(VLOOKUP(B75,Битола!$C$35:$I$44, 3, 0), 0)</f>
        <v>0</v>
      </c>
      <c r="M75" s="40">
        <f>IFERROR(VLOOKUP(B75,Битола!$C$58:$I$67, 3, 0), 0)</f>
        <v>0</v>
      </c>
      <c r="N75" s="40">
        <f>IFERROR(VLOOKUP(B75,'Велес-Рацин'!$C$11:$I$20, 3, 0), 0)</f>
        <v>0</v>
      </c>
      <c r="O75" s="40">
        <f>IFERROR(VLOOKUP(B75,'Велес-Рацин'!$C$35:$I$44, 3, 0), 0)</f>
        <v>0</v>
      </c>
      <c r="P75" s="40">
        <f>IFERROR(VLOOKUP(B75,Прилеп!$C$11:$I$20, 3, 0), 0)</f>
        <v>0</v>
      </c>
      <c r="Q75" s="40">
        <f>IFERROR(VLOOKUP(B75,Прилеп!$C$35:$I$44, 3, 0), 0)</f>
        <v>2</v>
      </c>
      <c r="R75" s="40">
        <f>IFERROR(VLOOKUP(B75,КRUN!$C$11:$I$20, 3, 0), 0)</f>
        <v>0</v>
      </c>
      <c r="S75" s="40">
        <f>IFERROR(VLOOKUP(B75,КRUN!$C$35:$I$44, 3, 0), 0)</f>
        <v>0</v>
      </c>
      <c r="T75" s="40">
        <f>IFERROR(VLOOKUP(B75,'Охрид Трчат'!$C$11:$I$20, 3, 0), 0)</f>
        <v>0</v>
      </c>
      <c r="U75" s="40">
        <f>IFERROR(VLOOKUP(B75,'Охрид Трчат'!$C$35:$I$44, 3, 0), 0)</f>
        <v>0</v>
      </c>
      <c r="V75"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6" spans="1:22" x14ac:dyDescent="0.3">
      <c r="A76" s="31">
        <f t="shared" si="1"/>
        <v>73</v>
      </c>
      <c r="B76" s="44" t="s">
        <v>64</v>
      </c>
      <c r="C76" s="40">
        <f>IFERROR(VLOOKUP(B76,Гевгелија!$C$11:$I$20, 3, 0), 0)</f>
        <v>0</v>
      </c>
      <c r="D76" s="40">
        <f>IFERROR(VLOOKUP(B76,Гевгелија!$C$35:$I$44, 3, 0), 0)</f>
        <v>0</v>
      </c>
      <c r="E76" s="40">
        <f>IFERROR(VLOOKUP(B76,СупериорРанс!$C$11:$I$20, 3, 0), 0)</f>
        <v>0</v>
      </c>
      <c r="F76" s="40">
        <f>IFERROR(VLOOKUP(B76,СупериорРанс!$C$34:$I$43, 3, 0), 0)</f>
        <v>0</v>
      </c>
      <c r="G76" s="40">
        <f>IFERROR(VLOOKUP(B76,'Halk Eco'!$C$11:$I$20, 3, 0), 0)</f>
        <v>0</v>
      </c>
      <c r="H76" s="40">
        <f>IFERROR(VLOOKUP(B76,Кавадарци!$C$11:$I$20, 3, 0), 0)</f>
        <v>2</v>
      </c>
      <c r="I76" s="40">
        <f>IFERROR(VLOOKUP(B76,Кавадарци!$C$34:$I$43, 3, 0), 0)</f>
        <v>0</v>
      </c>
      <c r="J76" s="40">
        <f>IFERROR(VLOOKUP(B76,Кавадарци!$C$58:$I$67, 3, 0), 0)</f>
        <v>0</v>
      </c>
      <c r="K76" s="40">
        <f>IFERROR(VLOOKUP(B76,Битола!$C$11:$I$20, 3, 0), 0)</f>
        <v>0</v>
      </c>
      <c r="L76" s="40">
        <f>IFERROR(VLOOKUP(B76,Битола!$C$35:$I$44, 3, 0), 0)</f>
        <v>0</v>
      </c>
      <c r="M76" s="40">
        <f>IFERROR(VLOOKUP(B76,Битола!$C$58:$I$67, 3, 0), 0)</f>
        <v>0</v>
      </c>
      <c r="N76" s="40">
        <f>IFERROR(VLOOKUP(B76,'Велес-Рацин'!$C$11:$I$20, 3, 0), 0)</f>
        <v>0</v>
      </c>
      <c r="O76" s="40">
        <f>IFERROR(VLOOKUP(B76,'Велес-Рацин'!$C$35:$I$44, 3, 0), 0)</f>
        <v>0</v>
      </c>
      <c r="P76" s="40">
        <f>IFERROR(VLOOKUP(B76,Прилеп!$C$11:$I$20, 3, 0), 0)</f>
        <v>0</v>
      </c>
      <c r="Q76" s="40">
        <f>IFERROR(VLOOKUP(B76,Прилеп!$C$35:$I$44, 3, 0), 0)</f>
        <v>0</v>
      </c>
      <c r="R76" s="40">
        <f>IFERROR(VLOOKUP(B76,КRUN!$C$11:$I$20, 3, 0), 0)</f>
        <v>0</v>
      </c>
      <c r="S76" s="40">
        <f>IFERROR(VLOOKUP(B76,КRUN!$C$35:$I$44, 3, 0), 0)</f>
        <v>0</v>
      </c>
      <c r="T76" s="40">
        <f>IFERROR(VLOOKUP(B76,'Охрид Трчат'!$C$11:$I$20, 3, 0), 0)</f>
        <v>0</v>
      </c>
      <c r="U76" s="40">
        <f>IFERROR(VLOOKUP(B76,'Охрид Трчат'!$C$35:$I$44, 3, 0), 0)</f>
        <v>0</v>
      </c>
      <c r="V76"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7" spans="1:22" x14ac:dyDescent="0.3">
      <c r="A77" s="31">
        <f t="shared" si="1"/>
        <v>74</v>
      </c>
      <c r="B77" s="44" t="s">
        <v>102</v>
      </c>
      <c r="C77" s="40">
        <f>IFERROR(VLOOKUP(B77,Гевгелија!$C$11:$I$20, 3, 0), 0)</f>
        <v>0</v>
      </c>
      <c r="D77" s="40">
        <f>IFERROR(VLOOKUP(B77,Гевгелија!$C$35:$I$44, 3, 0), 0)</f>
        <v>0</v>
      </c>
      <c r="E77" s="40">
        <f>IFERROR(VLOOKUP(B77,СупериорРанс!$C$11:$I$20, 3, 0), 0)</f>
        <v>0</v>
      </c>
      <c r="F77" s="40">
        <f>IFERROR(VLOOKUP(B77,СупериорРанс!$C$34:$I$43, 3, 0), 0)</f>
        <v>0</v>
      </c>
      <c r="G77" s="40">
        <f>IFERROR(VLOOKUP(B77,'Halk Eco'!$C$11:$I$20, 3, 0), 0)</f>
        <v>0</v>
      </c>
      <c r="H77" s="40">
        <f>IFERROR(VLOOKUP(B77,Кавадарци!$C$11:$I$20, 3, 0), 0)</f>
        <v>0</v>
      </c>
      <c r="I77" s="40">
        <f>IFERROR(VLOOKUP(B77,Кавадарци!$C$34:$I$43, 3, 0), 0)</f>
        <v>0</v>
      </c>
      <c r="J77" s="40">
        <f>IFERROR(VLOOKUP(B77,Кавадарци!$C$58:$I$67, 3, 0), 0)</f>
        <v>0</v>
      </c>
      <c r="K77" s="40">
        <f>IFERROR(VLOOKUP(B77,Битола!$C$11:$I$20, 3, 0), 0)</f>
        <v>0</v>
      </c>
      <c r="L77" s="40">
        <f>IFERROR(VLOOKUP(B77,Битола!$C$35:$I$44, 3, 0), 0)</f>
        <v>2</v>
      </c>
      <c r="M77" s="40">
        <f>IFERROR(VLOOKUP(B77,Битола!$C$58:$I$67, 3, 0), 0)</f>
        <v>0</v>
      </c>
      <c r="N77" s="40">
        <f>IFERROR(VLOOKUP(B77,'Велес-Рацин'!$C$11:$I$20, 3, 0), 0)</f>
        <v>0</v>
      </c>
      <c r="O77" s="40">
        <f>IFERROR(VLOOKUP(B77,'Велес-Рацин'!$C$35:$I$44, 3, 0), 0)</f>
        <v>0</v>
      </c>
      <c r="P77" s="40">
        <f>IFERROR(VLOOKUP(B77,Прилеп!$C$11:$I$20, 3, 0), 0)</f>
        <v>0</v>
      </c>
      <c r="Q77" s="40">
        <f>IFERROR(VLOOKUP(B77,Прилеп!$C$35:$I$44, 3, 0), 0)</f>
        <v>0</v>
      </c>
      <c r="R77" s="40">
        <f>IFERROR(VLOOKUP(B77,КRUN!$C$11:$I$20, 3, 0), 0)</f>
        <v>0</v>
      </c>
      <c r="S77" s="40">
        <f>IFERROR(VLOOKUP(B77,КRUN!$C$35:$I$44, 3, 0), 0)</f>
        <v>0</v>
      </c>
      <c r="T77" s="40">
        <f>IFERROR(VLOOKUP(B77,'Охрид Трчат'!$C$11:$I$20, 3, 0), 0)</f>
        <v>0</v>
      </c>
      <c r="U77" s="40">
        <f>IFERROR(VLOOKUP(B77,'Охрид Трчат'!$C$35:$I$44, 3, 0), 0)</f>
        <v>0</v>
      </c>
      <c r="V77"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8" spans="1:22" x14ac:dyDescent="0.3">
      <c r="A78" s="31">
        <f t="shared" si="1"/>
        <v>75</v>
      </c>
      <c r="B78" s="44" t="s">
        <v>107</v>
      </c>
      <c r="C78" s="40">
        <f>IFERROR(VLOOKUP(B78,Гевгелија!$C$11:$I$20, 3, 0), 0)</f>
        <v>0</v>
      </c>
      <c r="D78" s="40">
        <f>IFERROR(VLOOKUP(B78,Гевгелија!$C$35:$I$44, 3, 0), 0)</f>
        <v>0</v>
      </c>
      <c r="E78" s="40">
        <f>IFERROR(VLOOKUP(B78,СупериорРанс!$C$11:$I$20, 3, 0), 0)</f>
        <v>0</v>
      </c>
      <c r="F78" s="40">
        <f>IFERROR(VLOOKUP(B78,СупериорРанс!$C$34:$I$43, 3, 0), 0)</f>
        <v>0</v>
      </c>
      <c r="G78" s="40">
        <f>IFERROR(VLOOKUP(B78,'Halk Eco'!$C$11:$I$20, 3, 0), 0)</f>
        <v>0</v>
      </c>
      <c r="H78" s="40">
        <f>IFERROR(VLOOKUP(B78,Кавадарци!$C$11:$I$20, 3, 0), 0)</f>
        <v>0</v>
      </c>
      <c r="I78" s="40">
        <f>IFERROR(VLOOKUP(B78,Кавадарци!$C$34:$I$43, 3, 0), 0)</f>
        <v>0</v>
      </c>
      <c r="J78" s="40">
        <f>IFERROR(VLOOKUP(B78,Кавадарци!$C$58:$I$67, 3, 0), 0)</f>
        <v>0</v>
      </c>
      <c r="K78" s="40">
        <f>IFERROR(VLOOKUP(B78,Битола!$C$11:$I$20, 3, 0), 0)</f>
        <v>0</v>
      </c>
      <c r="L78" s="40">
        <f>IFERROR(VLOOKUP(B78,Битола!$C$35:$I$44, 3, 0), 0)</f>
        <v>0</v>
      </c>
      <c r="M78" s="40">
        <f>IFERROR(VLOOKUP(B78,Битола!$C$58:$I$67, 3, 0), 0)</f>
        <v>2</v>
      </c>
      <c r="N78" s="40">
        <f>IFERROR(VLOOKUP(B78,'Велес-Рацин'!$C$11:$I$20, 3, 0), 0)</f>
        <v>0</v>
      </c>
      <c r="O78" s="40">
        <f>IFERROR(VLOOKUP(B78,'Велес-Рацин'!$C$35:$I$44, 3, 0), 0)</f>
        <v>0</v>
      </c>
      <c r="P78" s="40">
        <f>IFERROR(VLOOKUP(B78,Прилеп!$C$11:$I$20, 3, 0), 0)</f>
        <v>0</v>
      </c>
      <c r="Q78" s="40">
        <f>IFERROR(VLOOKUP(B78,Прилеп!$C$35:$I$44, 3, 0), 0)</f>
        <v>0</v>
      </c>
      <c r="R78" s="40">
        <f>IFERROR(VLOOKUP(B78,КRUN!$C$11:$I$20, 3, 0), 0)</f>
        <v>0</v>
      </c>
      <c r="S78" s="40">
        <f>IFERROR(VLOOKUP(B78,КRUN!$C$35:$I$44, 3, 0), 0)</f>
        <v>0</v>
      </c>
      <c r="T78" s="40">
        <f>IFERROR(VLOOKUP(B78,'Охрид Трчат'!$C$11:$I$20, 3, 0), 0)</f>
        <v>0</v>
      </c>
      <c r="U78" s="40">
        <f>IFERROR(VLOOKUP(B78,'Охрид Трчат'!$C$35:$I$44, 3, 0), 0)</f>
        <v>0</v>
      </c>
      <c r="V78" s="45">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79" spans="1:22" x14ac:dyDescent="0.3">
      <c r="A79" s="31">
        <f t="shared" si="1"/>
        <v>76</v>
      </c>
      <c r="B79" s="44" t="s">
        <v>113</v>
      </c>
      <c r="C79" s="40">
        <f>IFERROR(VLOOKUP(B79,Гевгелија!$C$11:$I$20, 3, 0), 0)</f>
        <v>0</v>
      </c>
      <c r="D79" s="40">
        <f>IFERROR(VLOOKUP(B79,Гевгелија!$C$35:$I$44, 3, 0), 0)</f>
        <v>0</v>
      </c>
      <c r="E79" s="40">
        <f>IFERROR(VLOOKUP(B79,СупериорРанс!$C$11:$I$20, 3, 0), 0)</f>
        <v>0</v>
      </c>
      <c r="F79" s="40">
        <f>IFERROR(VLOOKUP(B79,СупериорРанс!$C$34:$I$43, 3, 0), 0)</f>
        <v>0</v>
      </c>
      <c r="G79" s="40">
        <f>IFERROR(VLOOKUP(B79,'Halk Eco'!$C$11:$I$20, 3, 0), 0)</f>
        <v>0</v>
      </c>
      <c r="H79" s="40">
        <f>IFERROR(VLOOKUP(B79,Кавадарци!$C$11:$I$20, 3, 0), 0)</f>
        <v>0</v>
      </c>
      <c r="I79" s="40">
        <f>IFERROR(VLOOKUP(B79,Кавадарци!$C$34:$I$43, 3, 0), 0)</f>
        <v>0</v>
      </c>
      <c r="J79" s="40">
        <f>IFERROR(VLOOKUP(B79,Кавадарци!$C$58:$I$67, 3, 0), 0)</f>
        <v>0</v>
      </c>
      <c r="K79" s="40">
        <f>IFERROR(VLOOKUP(B79,Битола!$C$11:$I$20, 3, 0), 0)</f>
        <v>0</v>
      </c>
      <c r="L79" s="40">
        <f>IFERROR(VLOOKUP(B79,Битола!$C$35:$I$44, 3, 0), 0)</f>
        <v>0</v>
      </c>
      <c r="M79" s="40">
        <f>IFERROR(VLOOKUP(B79,Битола!$C$58:$I$67, 3, 0), 0)</f>
        <v>0</v>
      </c>
      <c r="N79" s="40">
        <f>IFERROR(VLOOKUP(B79,'Велес-Рацин'!$C$11:$I$20, 3, 0), 0)</f>
        <v>0</v>
      </c>
      <c r="O79" s="40">
        <f>IFERROR(VLOOKUP(B79,'Велес-Рацин'!$C$35:$I$44, 3, 0), 0)</f>
        <v>2</v>
      </c>
      <c r="P79" s="40">
        <f>IFERROR(VLOOKUP(B79,Прилеп!$C$11:$I$20, 3, 0), 0)</f>
        <v>0</v>
      </c>
      <c r="Q79" s="40">
        <f>IFERROR(VLOOKUP(B79,Прилеп!$C$35:$I$44, 3, 0), 0)</f>
        <v>0</v>
      </c>
      <c r="R79" s="40">
        <f>IFERROR(VLOOKUP(B79,КRUN!$C$11:$I$20, 3, 0), 0)</f>
        <v>0</v>
      </c>
      <c r="S79" s="40">
        <f>IFERROR(VLOOKUP(B79,КRUN!$C$35:$I$44, 3, 0), 0)</f>
        <v>0</v>
      </c>
      <c r="T79" s="40">
        <f>IFERROR(VLOOKUP(B79,'Охрид Трчат'!$C$11:$I$20, 3, 0), 0)</f>
        <v>0</v>
      </c>
      <c r="U79" s="40">
        <f>IFERROR(VLOOKUP(B79,'Охрид Трчат'!$C$35:$I$44, 3, 0), 0)</f>
        <v>0</v>
      </c>
      <c r="V79"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80" spans="1:22" x14ac:dyDescent="0.3">
      <c r="A80" s="31">
        <f t="shared" si="1"/>
        <v>77</v>
      </c>
      <c r="B80" s="44" t="s">
        <v>72</v>
      </c>
      <c r="C80" s="40">
        <f>IFERROR(VLOOKUP(B80,Гевгелија!$C$11:$I$20, 3, 0), 0)</f>
        <v>0</v>
      </c>
      <c r="D80" s="40">
        <f>IFERROR(VLOOKUP(B80,Гевгелија!$C$35:$I$44, 3, 0), 0)</f>
        <v>0</v>
      </c>
      <c r="E80" s="40">
        <f>IFERROR(VLOOKUP(B80,СупериорРанс!$C$11:$I$20, 3, 0), 0)</f>
        <v>0</v>
      </c>
      <c r="F80" s="40">
        <f>IFERROR(VLOOKUP(B80,СупериорРанс!$C$34:$I$43, 3, 0), 0)</f>
        <v>0</v>
      </c>
      <c r="G80" s="40">
        <f>IFERROR(VLOOKUP(B80,'Halk Eco'!$C$11:$I$20, 3, 0), 0)</f>
        <v>0</v>
      </c>
      <c r="H80" s="40">
        <f>IFERROR(VLOOKUP(B80,Кавадарци!$C$11:$I$20, 3, 0), 0)</f>
        <v>0</v>
      </c>
      <c r="I80" s="40">
        <f>IFERROR(VLOOKUP(B80,Кавадарци!$C$34:$I$43, 3, 0), 0)</f>
        <v>2</v>
      </c>
      <c r="J80" s="40">
        <f>IFERROR(VLOOKUP(B80,Кавадарци!$C$58:$I$67, 3, 0), 0)</f>
        <v>0</v>
      </c>
      <c r="K80" s="40">
        <f>IFERROR(VLOOKUP(B80,Битола!$C$11:$I$20, 3, 0), 0)</f>
        <v>0</v>
      </c>
      <c r="L80" s="40">
        <f>IFERROR(VLOOKUP(B80,Битола!$C$35:$I$44, 3, 0), 0)</f>
        <v>0</v>
      </c>
      <c r="M80" s="40">
        <f>IFERROR(VLOOKUP(B80,Битола!$C$58:$I$67, 3, 0), 0)</f>
        <v>0</v>
      </c>
      <c r="N80" s="40">
        <f>IFERROR(VLOOKUP(B80,'Велес-Рацин'!$C$11:$I$20, 3, 0), 0)</f>
        <v>0</v>
      </c>
      <c r="O80" s="40">
        <f>IFERROR(VLOOKUP(B80,'Велес-Рацин'!$C$35:$I$44, 3, 0), 0)</f>
        <v>0</v>
      </c>
      <c r="P80" s="40">
        <f>IFERROR(VLOOKUP(B80,Прилеп!$C$11:$I$20, 3, 0), 0)</f>
        <v>0</v>
      </c>
      <c r="Q80" s="40">
        <f>IFERROR(VLOOKUP(B80,Прилеп!$C$35:$I$44, 3, 0), 0)</f>
        <v>0</v>
      </c>
      <c r="R80" s="40">
        <f>IFERROR(VLOOKUP(B80,КRUN!$C$11:$I$20, 3, 0), 0)</f>
        <v>0</v>
      </c>
      <c r="S80" s="40">
        <f>IFERROR(VLOOKUP(B80,КRUN!$C$35:$I$44, 3, 0), 0)</f>
        <v>0</v>
      </c>
      <c r="T80" s="40">
        <f>IFERROR(VLOOKUP(B80,'Охрид Трчат'!$C$11:$I$20, 3, 0), 0)</f>
        <v>0</v>
      </c>
      <c r="U80" s="40">
        <f>IFERROR(VLOOKUP(B80,'Охрид Трчат'!$C$35:$I$44, 3, 0), 0)</f>
        <v>0</v>
      </c>
      <c r="V80"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81" spans="1:22" x14ac:dyDescent="0.3">
      <c r="A81" s="31">
        <f t="shared" si="1"/>
        <v>78</v>
      </c>
      <c r="B81" s="44" t="s">
        <v>77</v>
      </c>
      <c r="C81" s="40">
        <f>IFERROR(VLOOKUP(B81,Гевгелија!$C$11:$I$20, 3, 0), 0)</f>
        <v>0</v>
      </c>
      <c r="D81" s="40">
        <f>IFERROR(VLOOKUP(B81,Гевгелија!$C$35:$I$44, 3, 0), 0)</f>
        <v>0</v>
      </c>
      <c r="E81" s="40">
        <f>IFERROR(VLOOKUP(B81,СупериорРанс!$C$11:$I$20, 3, 0), 0)</f>
        <v>0</v>
      </c>
      <c r="F81" s="40">
        <f>IFERROR(VLOOKUP(B81,СупериорРанс!$C$34:$I$43, 3, 0), 0)</f>
        <v>0</v>
      </c>
      <c r="G81" s="40">
        <f>IFERROR(VLOOKUP(B81,'Halk Eco'!$C$11:$I$20, 3, 0), 0)</f>
        <v>0</v>
      </c>
      <c r="H81" s="40">
        <f>IFERROR(VLOOKUP(B81,Кавадарци!$C$11:$I$20, 3, 0), 0)</f>
        <v>0</v>
      </c>
      <c r="I81" s="40">
        <f>IFERROR(VLOOKUP(B81,Кавадарци!$C$34:$I$43, 3, 0), 0)</f>
        <v>0</v>
      </c>
      <c r="J81" s="40">
        <f>IFERROR(VLOOKUP(B81,Кавадарци!$C$58:$I$67, 3, 0), 0)</f>
        <v>2</v>
      </c>
      <c r="K81" s="40">
        <f>IFERROR(VLOOKUP(B81,Битола!$C$11:$I$20, 3, 0), 0)</f>
        <v>0</v>
      </c>
      <c r="L81" s="40">
        <f>IFERROR(VLOOKUP(B81,Битола!$C$35:$I$44, 3, 0), 0)</f>
        <v>0</v>
      </c>
      <c r="M81" s="40">
        <f>IFERROR(VLOOKUP(B81,Битола!$C$58:$I$67, 3, 0), 0)</f>
        <v>0</v>
      </c>
      <c r="N81" s="40">
        <f>IFERROR(VLOOKUP(B81,'Велес-Рацин'!$C$11:$I$20, 3, 0), 0)</f>
        <v>0</v>
      </c>
      <c r="O81" s="40">
        <f>IFERROR(VLOOKUP(B81,'Велес-Рацин'!$C$35:$I$44, 3, 0), 0)</f>
        <v>0</v>
      </c>
      <c r="P81" s="40">
        <f>IFERROR(VLOOKUP(B81,Прилеп!$C$11:$I$20, 3, 0), 0)</f>
        <v>0</v>
      </c>
      <c r="Q81" s="40">
        <f>IFERROR(VLOOKUP(B81,Прилеп!$C$35:$I$44, 3, 0), 0)</f>
        <v>0</v>
      </c>
      <c r="R81" s="40">
        <f>IFERROR(VLOOKUP(B81,КRUN!$C$11:$I$20, 3, 0), 0)</f>
        <v>0</v>
      </c>
      <c r="S81" s="40">
        <f>IFERROR(VLOOKUP(B81,КRUN!$C$35:$I$44, 3, 0), 0)</f>
        <v>0</v>
      </c>
      <c r="T81" s="40">
        <f>IFERROR(VLOOKUP(B81,'Охрид Трчат'!$C$11:$I$20, 3, 0), 0)</f>
        <v>0</v>
      </c>
      <c r="U81" s="40">
        <f>IFERROR(VLOOKUP(B81,'Охрид Трчат'!$C$35:$I$44, 3, 0), 0)</f>
        <v>0</v>
      </c>
      <c r="V81"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82" spans="1:22" x14ac:dyDescent="0.3">
      <c r="A82" s="31">
        <f t="shared" si="1"/>
        <v>79</v>
      </c>
      <c r="B82" s="44" t="s">
        <v>136</v>
      </c>
      <c r="C82" s="40">
        <f>IFERROR(VLOOKUP(B82,Гевгелија!$C$11:$I$20, 3, 0), 0)</f>
        <v>0</v>
      </c>
      <c r="D82" s="40">
        <f>IFERROR(VLOOKUP(B82,Гевгелија!$C$35:$I$44, 3, 0), 0)</f>
        <v>0</v>
      </c>
      <c r="E82" s="40">
        <f>IFERROR(VLOOKUP(B82,СупериорРанс!$C$11:$I$20, 3, 0), 0)</f>
        <v>0</v>
      </c>
      <c r="F82" s="40">
        <f>IFERROR(VLOOKUP(B82,СупериорРанс!$C$34:$I$43, 3, 0), 0)</f>
        <v>0</v>
      </c>
      <c r="G82" s="40">
        <f>IFERROR(VLOOKUP(B82,'Halk Eco'!$C$11:$I$20, 3, 0), 0)</f>
        <v>0</v>
      </c>
      <c r="H82" s="40">
        <f>IFERROR(VLOOKUP(B82,Кавадарци!$C$11:$I$20, 3, 0), 0)</f>
        <v>0</v>
      </c>
      <c r="I82" s="40">
        <f>IFERROR(VLOOKUP(B82,Кавадарци!$C$34:$I$43, 3, 0), 0)</f>
        <v>0</v>
      </c>
      <c r="J82" s="40">
        <f>IFERROR(VLOOKUP(B82,Кавадарци!$C$58:$I$67, 3, 0), 0)</f>
        <v>0</v>
      </c>
      <c r="K82" s="40">
        <f>IFERROR(VLOOKUP(B82,Битола!$C$11:$I$20, 3, 0), 0)</f>
        <v>0</v>
      </c>
      <c r="L82" s="40">
        <f>IFERROR(VLOOKUP(B82,Битола!$C$35:$I$44, 3, 0), 0)</f>
        <v>0</v>
      </c>
      <c r="M82" s="40">
        <f>IFERROR(VLOOKUP(B82,Битола!$C$58:$I$67, 3, 0), 0)</f>
        <v>0</v>
      </c>
      <c r="N82" s="40">
        <f>IFERROR(VLOOKUP(B82,'Велес-Рацин'!$C$11:$I$20, 3, 0), 0)</f>
        <v>0</v>
      </c>
      <c r="O82" s="40">
        <f>IFERROR(VLOOKUP(B82,'Велес-Рацин'!$C$35:$I$44, 3, 0), 0)</f>
        <v>0</v>
      </c>
      <c r="P82" s="40">
        <f>IFERROR(VLOOKUP(B82,Прилеп!$C$11:$I$20, 3, 0), 0)</f>
        <v>0</v>
      </c>
      <c r="Q82" s="40">
        <f>IFERROR(VLOOKUP(B82,Прилеп!$C$35:$I$44, 3, 0), 0)</f>
        <v>0</v>
      </c>
      <c r="R82" s="40">
        <f>IFERROR(VLOOKUP(B82,КRUN!$C$11:$I$20, 3, 0), 0)</f>
        <v>0</v>
      </c>
      <c r="S82" s="40">
        <f>IFERROR(VLOOKUP(B82,КRUN!$C$35:$I$44, 3, 0), 0)</f>
        <v>0</v>
      </c>
      <c r="T82" s="40">
        <f>IFERROR(VLOOKUP(B82,'Охрид Трчат'!$C$11:$I$20, 3, 0), 0)</f>
        <v>0</v>
      </c>
      <c r="U82" s="40">
        <f>IFERROR(VLOOKUP(B82,'Охрид Трчат'!$C$35:$I$44, 3, 0), 0)</f>
        <v>2</v>
      </c>
      <c r="V82"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2</v>
      </c>
    </row>
    <row r="83" spans="1:22" x14ac:dyDescent="0.3">
      <c r="A83" s="31">
        <f t="shared" si="1"/>
        <v>80</v>
      </c>
      <c r="B83" s="44" t="s">
        <v>28</v>
      </c>
      <c r="C83" s="38">
        <f>IFERROR(VLOOKUP(B83,Гевгелија!$C$11:$I$20, 3, 0), 0)</f>
        <v>0</v>
      </c>
      <c r="D83" s="38">
        <f>IFERROR(VLOOKUP(B83,Гевгелија!$C$35:$I$44, 3, 0), 0)</f>
        <v>0</v>
      </c>
      <c r="E83" s="38">
        <f>IFERROR(VLOOKUP(B83,СупериорРанс!$C$11:$I$20, 3, 0), 0)</f>
        <v>1</v>
      </c>
      <c r="F83" s="38">
        <f>IFERROR(VLOOKUP(B83,СупериорРанс!$C$34:$I$43, 3, 0), 0)</f>
        <v>0</v>
      </c>
      <c r="G83" s="38">
        <f>IFERROR(VLOOKUP(B83,'Halk Eco'!$C$11:$I$20, 3, 0), 0)</f>
        <v>0</v>
      </c>
      <c r="H83" s="38">
        <f>IFERROR(VLOOKUP(B83,Кавадарци!$C$11:$I$20, 3, 0), 0)</f>
        <v>0</v>
      </c>
      <c r="I83" s="38">
        <f>IFERROR(VLOOKUP(B83,Кавадарци!$C$34:$I$43, 3, 0), 0)</f>
        <v>0</v>
      </c>
      <c r="J83" s="38">
        <f>IFERROR(VLOOKUP(B83,Кавадарци!$C$58:$I$67, 3, 0), 0)</f>
        <v>0</v>
      </c>
      <c r="K83" s="38">
        <f>IFERROR(VLOOKUP(B83,Битола!$C$11:$I$20, 3, 0), 0)</f>
        <v>0</v>
      </c>
      <c r="L83" s="38">
        <f>IFERROR(VLOOKUP(B83,Битола!$C$35:$I$44, 3, 0), 0)</f>
        <v>0</v>
      </c>
      <c r="M83" s="38">
        <f>IFERROR(VLOOKUP(B83,Битола!$C$58:$I$67, 3, 0), 0)</f>
        <v>0</v>
      </c>
      <c r="N83" s="38">
        <f>IFERROR(VLOOKUP(B83,'Велес-Рацин'!$C$11:$I$20, 3, 0), 0)</f>
        <v>0</v>
      </c>
      <c r="O83" s="38">
        <f>IFERROR(VLOOKUP(B83,'Велес-Рацин'!$C$35:$I$44, 3, 0), 0)</f>
        <v>0</v>
      </c>
      <c r="P83" s="38">
        <f>IFERROR(VLOOKUP(B83,Прилеп!$C$11:$I$20, 3, 0), 0)</f>
        <v>0</v>
      </c>
      <c r="Q83" s="38">
        <f>IFERROR(VLOOKUP(B83,Прилеп!$C$35:$I$44, 3, 0), 0)</f>
        <v>0</v>
      </c>
      <c r="R83" s="38">
        <f>IFERROR(VLOOKUP(B83,КRUN!$C$11:$I$20, 3, 0), 0)</f>
        <v>0</v>
      </c>
      <c r="S83" s="38">
        <f>IFERROR(VLOOKUP(B83,КRUN!$C$35:$I$44, 3, 0), 0)</f>
        <v>0</v>
      </c>
      <c r="T83" s="38">
        <f>IFERROR(VLOOKUP(B83,'Охрид Трчат'!$C$11:$I$20, 3, 0), 0)</f>
        <v>0</v>
      </c>
      <c r="U83" s="38">
        <f>IFERROR(VLOOKUP(B83,'Охрид Трчат'!$C$35:$I$44, 3, 0), 0)</f>
        <v>0</v>
      </c>
      <c r="V83"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84" spans="1:22" x14ac:dyDescent="0.3">
      <c r="A84" s="31">
        <f t="shared" si="1"/>
        <v>81</v>
      </c>
      <c r="B84" s="44" t="s">
        <v>96</v>
      </c>
      <c r="C84" s="40">
        <f>IFERROR(VLOOKUP(B84,Гевгелија!$C$11:$I$20, 3, 0), 0)</f>
        <v>0</v>
      </c>
      <c r="D84" s="40">
        <f>IFERROR(VLOOKUP(B84,Гевгелија!$C$35:$I$44, 3, 0), 0)</f>
        <v>0</v>
      </c>
      <c r="E84" s="40">
        <f>IFERROR(VLOOKUP(B84,СупериорРанс!$C$11:$I$20, 3, 0), 0)</f>
        <v>0</v>
      </c>
      <c r="F84" s="40">
        <f>IFERROR(VLOOKUP(B84,СупериорРанс!$C$34:$I$43, 3, 0), 0)</f>
        <v>0</v>
      </c>
      <c r="G84" s="40">
        <f>IFERROR(VLOOKUP(B84,'Halk Eco'!$C$11:$I$20, 3, 0), 0)</f>
        <v>0</v>
      </c>
      <c r="H84" s="40">
        <f>IFERROR(VLOOKUP(B84,Кавадарци!$C$11:$I$20, 3, 0), 0)</f>
        <v>0</v>
      </c>
      <c r="I84" s="40">
        <f>IFERROR(VLOOKUP(B84,Кавадарци!$C$34:$I$43, 3, 0), 0)</f>
        <v>0</v>
      </c>
      <c r="J84" s="40">
        <f>IFERROR(VLOOKUP(B84,Кавадарци!$C$58:$I$67, 3, 0), 0)</f>
        <v>0</v>
      </c>
      <c r="K84" s="40">
        <f>IFERROR(VLOOKUP(B84,Битола!$C$11:$I$20, 3, 0), 0)</f>
        <v>1</v>
      </c>
      <c r="L84" s="40">
        <f>IFERROR(VLOOKUP(B84,Битола!$C$35:$I$44, 3, 0), 0)</f>
        <v>0</v>
      </c>
      <c r="M84" s="40">
        <f>IFERROR(VLOOKUP(B84,Битола!$C$58:$I$67, 3, 0), 0)</f>
        <v>0</v>
      </c>
      <c r="N84" s="40">
        <f>IFERROR(VLOOKUP(B84,'Велес-Рацин'!$C$11:$I$20, 3, 0), 0)</f>
        <v>0</v>
      </c>
      <c r="O84" s="40">
        <f>IFERROR(VLOOKUP(B84,'Велес-Рацин'!$C$35:$I$44, 3, 0), 0)</f>
        <v>0</v>
      </c>
      <c r="P84" s="40">
        <f>IFERROR(VLOOKUP(B84,Прилеп!$C$11:$I$20, 3, 0), 0)</f>
        <v>0</v>
      </c>
      <c r="Q84" s="40">
        <f>IFERROR(VLOOKUP(B84,Прилеп!$C$35:$I$44, 3, 0), 0)</f>
        <v>0</v>
      </c>
      <c r="R84" s="40">
        <f>IFERROR(VLOOKUP(B84,КRUN!$C$11:$I$20, 3, 0), 0)</f>
        <v>0</v>
      </c>
      <c r="S84" s="40">
        <f>IFERROR(VLOOKUP(B84,КRUN!$C$35:$I$44, 3, 0), 0)</f>
        <v>0</v>
      </c>
      <c r="T84" s="40">
        <f>IFERROR(VLOOKUP(B84,'Охрид Трчат'!$C$11:$I$20, 3, 0), 0)</f>
        <v>0</v>
      </c>
      <c r="U84" s="40">
        <f>IFERROR(VLOOKUP(B84,'Охрид Трчат'!$C$35:$I$44, 3, 0), 0)</f>
        <v>0</v>
      </c>
      <c r="V84"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85" spans="1:22" x14ac:dyDescent="0.3">
      <c r="A85" s="31">
        <f t="shared" si="1"/>
        <v>82</v>
      </c>
      <c r="B85" s="44" t="s">
        <v>134</v>
      </c>
      <c r="C85" s="38">
        <f>IFERROR(VLOOKUP(B85,Гевгелија!$C$11:$I$20, 3, 0), 0)</f>
        <v>0</v>
      </c>
      <c r="D85" s="38">
        <f>IFERROR(VLOOKUP(B85,Гевгелија!$C$35:$I$44, 3, 0), 0)</f>
        <v>0</v>
      </c>
      <c r="E85" s="38">
        <f>IFERROR(VLOOKUP(B85,СупериорРанс!$C$11:$I$20, 3, 0), 0)</f>
        <v>0</v>
      </c>
      <c r="F85" s="38">
        <f>IFERROR(VLOOKUP(B85,СупериорРанс!$C$34:$I$43, 3, 0), 0)</f>
        <v>0</v>
      </c>
      <c r="G85" s="38">
        <f>IFERROR(VLOOKUP(B85,'Halk Eco'!$C$11:$I$20, 3, 0), 0)</f>
        <v>0</v>
      </c>
      <c r="H85" s="38">
        <f>IFERROR(VLOOKUP(B85,Кавадарци!$C$11:$I$20, 3, 0), 0)</f>
        <v>0</v>
      </c>
      <c r="I85" s="38">
        <f>IFERROR(VLOOKUP(B85,Кавадарци!$C$34:$I$43, 3, 0), 0)</f>
        <v>0</v>
      </c>
      <c r="J85" s="38">
        <f>IFERROR(VLOOKUP(B85,Кавадарци!$C$58:$I$67, 3, 0), 0)</f>
        <v>0</v>
      </c>
      <c r="K85" s="38">
        <f>IFERROR(VLOOKUP(B85,Битола!$C$11:$I$20, 3, 0), 0)</f>
        <v>0</v>
      </c>
      <c r="L85" s="38">
        <f>IFERROR(VLOOKUP(B85,Битола!$C$35:$I$44, 3, 0), 0)</f>
        <v>0</v>
      </c>
      <c r="M85" s="38">
        <f>IFERROR(VLOOKUP(B85,Битола!$C$58:$I$67, 3, 0), 0)</f>
        <v>0</v>
      </c>
      <c r="N85" s="38">
        <f>IFERROR(VLOOKUP(B85,'Велес-Рацин'!$C$11:$I$20, 3, 0), 0)</f>
        <v>0</v>
      </c>
      <c r="O85" s="38">
        <f>IFERROR(VLOOKUP(B85,'Велес-Рацин'!$C$35:$I$44, 3, 0), 0)</f>
        <v>0</v>
      </c>
      <c r="P85" s="38">
        <f>IFERROR(VLOOKUP(B85,Прилеп!$C$11:$I$20, 3, 0), 0)</f>
        <v>0</v>
      </c>
      <c r="Q85" s="38">
        <f>IFERROR(VLOOKUP(B85,Прилеп!$C$35:$I$44, 3, 0), 0)</f>
        <v>0</v>
      </c>
      <c r="R85" s="38">
        <f>IFERROR(VLOOKUP(B85,КRUN!$C$11:$I$20, 3, 0), 0)</f>
        <v>0</v>
      </c>
      <c r="S85" s="38">
        <f>IFERROR(VLOOKUP(B85,КRUN!$C$35:$I$44, 3, 0), 0)</f>
        <v>0</v>
      </c>
      <c r="T85" s="38">
        <f>IFERROR(VLOOKUP(B85,'Охрид Трчат'!$C$11:$I$20, 3, 0), 0)</f>
        <v>1</v>
      </c>
      <c r="U85" s="38">
        <f>IFERROR(VLOOKUP(B85,'Охрид Трчат'!$C$35:$I$44, 3, 0), 0)</f>
        <v>0</v>
      </c>
      <c r="V85"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86" spans="1:22" x14ac:dyDescent="0.3">
      <c r="A86" s="31">
        <f t="shared" si="1"/>
        <v>83</v>
      </c>
      <c r="B86" s="44" t="s">
        <v>127</v>
      </c>
      <c r="C86" s="40">
        <f>IFERROR(VLOOKUP(B86,Гевгелија!$C$11:$I$20, 3, 0), 0)</f>
        <v>0</v>
      </c>
      <c r="D86" s="40">
        <f>IFERROR(VLOOKUP(B86,Гевгелија!$C$35:$I$44, 3, 0), 0)</f>
        <v>0</v>
      </c>
      <c r="E86" s="40">
        <f>IFERROR(VLOOKUP(B86,СупериорРанс!$C$11:$I$20, 3, 0), 0)</f>
        <v>0</v>
      </c>
      <c r="F86" s="40">
        <f>IFERROR(VLOOKUP(B86,СупериорРанс!$C$34:$I$43, 3, 0), 0)</f>
        <v>0</v>
      </c>
      <c r="G86" s="40">
        <f>IFERROR(VLOOKUP(B86,'Halk Eco'!$C$11:$I$20, 3, 0), 0)</f>
        <v>0</v>
      </c>
      <c r="H86" s="40">
        <f>IFERROR(VLOOKUP(B86,Кавадарци!$C$11:$I$20, 3, 0), 0)</f>
        <v>0</v>
      </c>
      <c r="I86" s="40">
        <f>IFERROR(VLOOKUP(B86,Кавадарци!$C$34:$I$43, 3, 0), 0)</f>
        <v>0</v>
      </c>
      <c r="J86" s="40">
        <f>IFERROR(VLOOKUP(B86,Кавадарци!$C$58:$I$67, 3, 0), 0)</f>
        <v>0</v>
      </c>
      <c r="K86" s="40">
        <f>IFERROR(VLOOKUP(B86,Битола!$C$11:$I$20, 3, 0), 0)</f>
        <v>0</v>
      </c>
      <c r="L86" s="40">
        <f>IFERROR(VLOOKUP(B86,Битола!$C$35:$I$44, 3, 0), 0)</f>
        <v>0</v>
      </c>
      <c r="M86" s="40">
        <f>IFERROR(VLOOKUP(B86,Битола!$C$58:$I$67, 3, 0), 0)</f>
        <v>0</v>
      </c>
      <c r="N86" s="40">
        <f>IFERROR(VLOOKUP(B86,'Велес-Рацин'!$C$11:$I$20, 3, 0), 0)</f>
        <v>0</v>
      </c>
      <c r="O86" s="40">
        <f>IFERROR(VLOOKUP(B86,'Велес-Рацин'!$C$35:$I$44, 3, 0), 0)</f>
        <v>0</v>
      </c>
      <c r="P86" s="40">
        <f>IFERROR(VLOOKUP(B86,Прилеп!$C$11:$I$20, 3, 0), 0)</f>
        <v>0</v>
      </c>
      <c r="Q86" s="40">
        <f>IFERROR(VLOOKUP(B86,Прилеп!$C$35:$I$44, 3, 0), 0)</f>
        <v>0</v>
      </c>
      <c r="R86" s="40">
        <f>IFERROR(VLOOKUP(B86,КRUN!$C$11:$I$20, 3, 0), 0)</f>
        <v>1</v>
      </c>
      <c r="S86" s="40">
        <f>IFERROR(VLOOKUP(B86,КRUN!$C$35:$I$44, 3, 0), 0)</f>
        <v>0</v>
      </c>
      <c r="T86" s="40">
        <f>IFERROR(VLOOKUP(B86,'Охрид Трчат'!$C$11:$I$20, 3, 0), 0)</f>
        <v>0</v>
      </c>
      <c r="U86" s="40">
        <f>IFERROR(VLOOKUP(B86,'Охрид Трчат'!$C$35:$I$44, 3, 0), 0)</f>
        <v>0</v>
      </c>
      <c r="V86"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87" spans="1:22" x14ac:dyDescent="0.3">
      <c r="A87" s="31">
        <f t="shared" si="1"/>
        <v>84</v>
      </c>
      <c r="B87" s="44" t="s">
        <v>51</v>
      </c>
      <c r="C87" s="40">
        <f>IFERROR(VLOOKUP(B87,Гевгелија!$C$11:$I$20, 3, 0), 0)</f>
        <v>0</v>
      </c>
      <c r="D87" s="40">
        <f>IFERROR(VLOOKUP(B87,Гевгелија!$C$35:$I$44, 3, 0), 0)</f>
        <v>0</v>
      </c>
      <c r="E87" s="40">
        <f>IFERROR(VLOOKUP(B87,СупериорРанс!$C$11:$I$20, 3, 0), 0)</f>
        <v>0</v>
      </c>
      <c r="F87" s="40">
        <f>IFERROR(VLOOKUP(B87,СупериорРанс!$C$34:$I$43, 3, 0), 0)</f>
        <v>1</v>
      </c>
      <c r="G87" s="40">
        <f>IFERROR(VLOOKUP(B87,'Halk Eco'!$C$11:$I$20, 3, 0), 0)</f>
        <v>0</v>
      </c>
      <c r="H87" s="40">
        <f>IFERROR(VLOOKUP(B87,Кавадарци!$C$11:$I$20, 3, 0), 0)</f>
        <v>0</v>
      </c>
      <c r="I87" s="40">
        <f>IFERROR(VLOOKUP(B87,Кавадарци!$C$34:$I$43, 3, 0), 0)</f>
        <v>0</v>
      </c>
      <c r="J87" s="40">
        <f>IFERROR(VLOOKUP(B87,Кавадарци!$C$58:$I$67, 3, 0), 0)</f>
        <v>0</v>
      </c>
      <c r="K87" s="40">
        <f>IFERROR(VLOOKUP(B87,Битола!$C$11:$I$20, 3, 0), 0)</f>
        <v>0</v>
      </c>
      <c r="L87" s="40">
        <f>IFERROR(VLOOKUP(B87,Битола!$C$35:$I$44, 3, 0), 0)</f>
        <v>0</v>
      </c>
      <c r="M87" s="40">
        <f>IFERROR(VLOOKUP(B87,Битола!$C$58:$I$67, 3, 0), 0)</f>
        <v>0</v>
      </c>
      <c r="N87" s="40">
        <f>IFERROR(VLOOKUP(B87,'Велес-Рацин'!$C$11:$I$20, 3, 0), 0)</f>
        <v>0</v>
      </c>
      <c r="O87" s="40">
        <f>IFERROR(VLOOKUP(B87,'Велес-Рацин'!$C$35:$I$44, 3, 0), 0)</f>
        <v>0</v>
      </c>
      <c r="P87" s="40">
        <f>IFERROR(VLOOKUP(B87,Прилеп!$C$11:$I$20, 3, 0), 0)</f>
        <v>0</v>
      </c>
      <c r="Q87" s="40">
        <f>IFERROR(VLOOKUP(B87,Прилеп!$C$35:$I$44, 3, 0), 0)</f>
        <v>0</v>
      </c>
      <c r="R87" s="40">
        <f>IFERROR(VLOOKUP(B87,КRUN!$C$11:$I$20, 3, 0), 0)</f>
        <v>0</v>
      </c>
      <c r="S87" s="40">
        <f>IFERROR(VLOOKUP(B87,КRUN!$C$35:$I$44, 3, 0), 0)</f>
        <v>0</v>
      </c>
      <c r="T87" s="40">
        <f>IFERROR(VLOOKUP(B87,'Охрид Трчат'!$C$11:$I$20, 3, 0), 0)</f>
        <v>0</v>
      </c>
      <c r="U87" s="40">
        <f>IFERROR(VLOOKUP(B87,'Охрид Трчат'!$C$35:$I$44, 3, 0), 0)</f>
        <v>0</v>
      </c>
      <c r="V87"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88" spans="1:22" x14ac:dyDescent="0.3">
      <c r="A88" s="31">
        <f t="shared" si="1"/>
        <v>85</v>
      </c>
      <c r="B88" s="44" t="s">
        <v>122</v>
      </c>
      <c r="C88" s="40">
        <f>IFERROR(VLOOKUP(B88,Гевгелија!$C$11:$I$20, 3, 0), 0)</f>
        <v>0</v>
      </c>
      <c r="D88" s="40">
        <f>IFERROR(VLOOKUP(B88,Гевгелија!$C$35:$I$44, 3, 0), 0)</f>
        <v>0</v>
      </c>
      <c r="E88" s="40">
        <f>IFERROR(VLOOKUP(B88,СупериорРанс!$C$11:$I$20, 3, 0), 0)</f>
        <v>0</v>
      </c>
      <c r="F88" s="40">
        <f>IFERROR(VLOOKUP(B88,СупериорРанс!$C$34:$I$43, 3, 0), 0)</f>
        <v>0</v>
      </c>
      <c r="G88" s="40">
        <f>IFERROR(VLOOKUP(B88,'Halk Eco'!$C$11:$I$20, 3, 0), 0)</f>
        <v>0</v>
      </c>
      <c r="H88" s="40">
        <f>IFERROR(VLOOKUP(B88,Кавадарци!$C$11:$I$20, 3, 0), 0)</f>
        <v>0</v>
      </c>
      <c r="I88" s="40">
        <f>IFERROR(VLOOKUP(B88,Кавадарци!$C$34:$I$43, 3, 0), 0)</f>
        <v>0</v>
      </c>
      <c r="J88" s="40">
        <f>IFERROR(VLOOKUP(B88,Кавадарци!$C$58:$I$67, 3, 0), 0)</f>
        <v>0</v>
      </c>
      <c r="K88" s="40">
        <f>IFERROR(VLOOKUP(B88,Битола!$C$11:$I$20, 3, 0), 0)</f>
        <v>0</v>
      </c>
      <c r="L88" s="40">
        <f>IFERROR(VLOOKUP(B88,Битола!$C$35:$I$44, 3, 0), 0)</f>
        <v>0</v>
      </c>
      <c r="M88" s="40">
        <f>IFERROR(VLOOKUP(B88,Битола!$C$58:$I$67, 3, 0), 0)</f>
        <v>0</v>
      </c>
      <c r="N88" s="40">
        <f>IFERROR(VLOOKUP(B88,'Велес-Рацин'!$C$11:$I$20, 3, 0), 0)</f>
        <v>0</v>
      </c>
      <c r="O88" s="40">
        <f>IFERROR(VLOOKUP(B88,'Велес-Рацин'!$C$35:$I$44, 3, 0), 0)</f>
        <v>0</v>
      </c>
      <c r="P88" s="40">
        <f>IFERROR(VLOOKUP(B88,Прилеп!$C$11:$I$20, 3, 0), 0)</f>
        <v>0</v>
      </c>
      <c r="Q88" s="40">
        <f>IFERROR(VLOOKUP(B88,Прилеп!$C$35:$I$44, 3, 0), 0)</f>
        <v>1</v>
      </c>
      <c r="R88" s="40">
        <f>IFERROR(VLOOKUP(B88,КRUN!$C$11:$I$20, 3, 0), 0)</f>
        <v>0</v>
      </c>
      <c r="S88" s="40">
        <f>IFERROR(VLOOKUP(B88,КRUN!$C$35:$I$44, 3, 0), 0)</f>
        <v>0</v>
      </c>
      <c r="T88" s="40">
        <f>IFERROR(VLOOKUP(B88,'Охрид Трчат'!$C$11:$I$20, 3, 0), 0)</f>
        <v>0</v>
      </c>
      <c r="U88" s="40">
        <f>IFERROR(VLOOKUP(B88,'Охрид Трчат'!$C$35:$I$44, 3, 0), 0)</f>
        <v>0</v>
      </c>
      <c r="V88"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89" spans="1:22" x14ac:dyDescent="0.3">
      <c r="A89" s="31">
        <f t="shared" si="1"/>
        <v>86</v>
      </c>
      <c r="B89" s="44" t="s">
        <v>114</v>
      </c>
      <c r="C89" s="40">
        <f>IFERROR(VLOOKUP(B89,Гевгелија!$C$11:$I$20, 3, 0), 0)</f>
        <v>0</v>
      </c>
      <c r="D89" s="40">
        <f>IFERROR(VLOOKUP(B89,Гевгелија!$C$35:$I$44, 3, 0), 0)</f>
        <v>0</v>
      </c>
      <c r="E89" s="40">
        <f>IFERROR(VLOOKUP(B89,СупериорРанс!$C$11:$I$20, 3, 0), 0)</f>
        <v>0</v>
      </c>
      <c r="F89" s="40">
        <f>IFERROR(VLOOKUP(B89,СупериорРанс!$C$34:$I$43, 3, 0), 0)</f>
        <v>0</v>
      </c>
      <c r="G89" s="40">
        <f>IFERROR(VLOOKUP(B89,'Halk Eco'!$C$11:$I$20, 3, 0), 0)</f>
        <v>0</v>
      </c>
      <c r="H89" s="40">
        <f>IFERROR(VLOOKUP(B89,Кавадарци!$C$11:$I$20, 3, 0), 0)</f>
        <v>0</v>
      </c>
      <c r="I89" s="40">
        <f>IFERROR(VLOOKUP(B89,Кавадарци!$C$34:$I$43, 3, 0), 0)</f>
        <v>0</v>
      </c>
      <c r="J89" s="40">
        <f>IFERROR(VLOOKUP(B89,Кавадарци!$C$58:$I$67, 3, 0), 0)</f>
        <v>0</v>
      </c>
      <c r="K89" s="40">
        <f>IFERROR(VLOOKUP(B89,Битола!$C$11:$I$20, 3, 0), 0)</f>
        <v>0</v>
      </c>
      <c r="L89" s="40">
        <f>IFERROR(VLOOKUP(B89,Битола!$C$35:$I$44, 3, 0), 0)</f>
        <v>0</v>
      </c>
      <c r="M89" s="40">
        <f>IFERROR(VLOOKUP(B89,Битола!$C$58:$I$67, 3, 0), 0)</f>
        <v>0</v>
      </c>
      <c r="N89" s="40">
        <f>IFERROR(VLOOKUP(B89,'Велес-Рацин'!$C$11:$I$20, 3, 0), 0)</f>
        <v>0</v>
      </c>
      <c r="O89" s="40">
        <f>IFERROR(VLOOKUP(B89,'Велес-Рацин'!$C$35:$I$44, 3, 0), 0)</f>
        <v>1</v>
      </c>
      <c r="P89" s="40">
        <f>IFERROR(VLOOKUP(B89,Прилеп!$C$11:$I$20, 3, 0), 0)</f>
        <v>0</v>
      </c>
      <c r="Q89" s="40">
        <f>IFERROR(VLOOKUP(B89,Прилеп!$C$35:$I$44, 3, 0), 0)</f>
        <v>0</v>
      </c>
      <c r="R89" s="40">
        <f>IFERROR(VLOOKUP(B89,КRUN!$C$11:$I$20, 3, 0), 0)</f>
        <v>0</v>
      </c>
      <c r="S89" s="40">
        <f>IFERROR(VLOOKUP(B89,КRUN!$C$35:$I$44, 3, 0), 0)</f>
        <v>0</v>
      </c>
      <c r="T89" s="40">
        <f>IFERROR(VLOOKUP(B89,'Охрид Трчат'!$C$11:$I$20, 3, 0), 0)</f>
        <v>0</v>
      </c>
      <c r="U89" s="40">
        <f>IFERROR(VLOOKUP(B89,'Охрид Трчат'!$C$35:$I$44, 3, 0), 0)</f>
        <v>0</v>
      </c>
      <c r="V89"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90" spans="1:22" x14ac:dyDescent="0.3">
      <c r="A90" s="31">
        <f t="shared" si="1"/>
        <v>87</v>
      </c>
      <c r="B90" s="44" t="s">
        <v>137</v>
      </c>
      <c r="C90" s="38">
        <f>IFERROR(VLOOKUP(B90,Гевгелија!$C$11:$I$20, 3, 0), 0)</f>
        <v>0</v>
      </c>
      <c r="D90" s="38">
        <f>IFERROR(VLOOKUP(B90,Гевгелија!$C$35:$I$44, 3, 0), 0)</f>
        <v>0</v>
      </c>
      <c r="E90" s="38">
        <f>IFERROR(VLOOKUP(B90,СупериорРанс!$C$11:$I$20, 3, 0), 0)</f>
        <v>0</v>
      </c>
      <c r="F90" s="38">
        <f>IFERROR(VLOOKUP(B90,СупериорРанс!$C$34:$I$43, 3, 0), 0)</f>
        <v>0</v>
      </c>
      <c r="G90" s="38">
        <f>IFERROR(VLOOKUP(B90,'Halk Eco'!$C$11:$I$20, 3, 0), 0)</f>
        <v>0</v>
      </c>
      <c r="H90" s="38">
        <f>IFERROR(VLOOKUP(B90,Кавадарци!$C$11:$I$20, 3, 0), 0)</f>
        <v>0</v>
      </c>
      <c r="I90" s="38">
        <f>IFERROR(VLOOKUP(B90,Кавадарци!$C$34:$I$43, 3, 0), 0)</f>
        <v>0</v>
      </c>
      <c r="J90" s="38">
        <f>IFERROR(VLOOKUP(B90,Кавадарци!$C$58:$I$67, 3, 0), 0)</f>
        <v>0</v>
      </c>
      <c r="K90" s="38">
        <f>IFERROR(VLOOKUP(B90,Битола!$C$11:$I$20, 3, 0), 0)</f>
        <v>0</v>
      </c>
      <c r="L90" s="38">
        <f>IFERROR(VLOOKUP(B90,Битола!$C$35:$I$44, 3, 0), 0)</f>
        <v>0</v>
      </c>
      <c r="M90" s="38">
        <f>IFERROR(VLOOKUP(B90,Битола!$C$58:$I$67, 3, 0), 0)</f>
        <v>0</v>
      </c>
      <c r="N90" s="38">
        <f>IFERROR(VLOOKUP(B90,'Велес-Рацин'!$C$11:$I$20, 3, 0), 0)</f>
        <v>0</v>
      </c>
      <c r="O90" s="38">
        <f>IFERROR(VLOOKUP(B90,'Велес-Рацин'!$C$35:$I$44, 3, 0), 0)</f>
        <v>0</v>
      </c>
      <c r="P90" s="38">
        <f>IFERROR(VLOOKUP(B90,Прилеп!$C$11:$I$20, 3, 0), 0)</f>
        <v>0</v>
      </c>
      <c r="Q90" s="38">
        <f>IFERROR(VLOOKUP(B90,Прилеп!$C$35:$I$44, 3, 0), 0)</f>
        <v>0</v>
      </c>
      <c r="R90" s="38">
        <f>IFERROR(VLOOKUP(B90,КRUN!$C$11:$I$20, 3, 0), 0)</f>
        <v>0</v>
      </c>
      <c r="S90" s="38">
        <f>IFERROR(VLOOKUP(B90,КRUN!$C$35:$I$44, 3, 0), 0)</f>
        <v>0</v>
      </c>
      <c r="T90" s="38">
        <f>IFERROR(VLOOKUP(B90,'Охрид Трчат'!$C$11:$I$20, 3, 0), 0)</f>
        <v>0</v>
      </c>
      <c r="U90" s="38">
        <f>IFERROR(VLOOKUP(B90,'Охрид Трчат'!$C$35:$I$44, 3, 0), 0)</f>
        <v>1</v>
      </c>
      <c r="V90" s="46">
        <f>Table272[[#This Row],[Гевгелија 10км]]+Table272[[#This Row],[Гевгелија 5км]]+Table272[[#This Row],[Супериор 10км]]+Table272[[#This Row],[Супериор 5км]]+Table272[[#This Row],[Халк Еко]]+Table272[[#This Row],[Кавадарци 21]]+Table272[[#This Row],[Кавадарци 10]]+Table272[[#This Row],[Кавадарци 5]]+Table272[[#This Row],[Битола 21км]]+Table272[[#This Row],[Битола 10км]]+Table272[[#This Row],[Битола 5км]]+Table272[[#This Row],[Велес 10км]]+Table272[[#This Row],[Велес 5км]]+Table272[[#This Row],[Прилеп 10км]]+Table272[[#This Row],[Прилеп 5км]]+Table272[[#This Row],[KRUN 10km]]+Table272[[#This Row],[KRUN 5km]]+Table272[[#This Row],[Ohrid 21km]]+Table272[[#This Row],[Ohrid 5km]]</f>
        <v>1</v>
      </c>
    </row>
    <row r="91" spans="1:22" x14ac:dyDescent="0.3">
      <c r="A91" s="32"/>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0CA2-6E53-4489-A13B-830BD2D44F92}">
  <sheetPr>
    <tabColor theme="5"/>
  </sheetPr>
  <dimension ref="A3:Y91"/>
  <sheetViews>
    <sheetView showGridLines="0" zoomScale="85" zoomScaleNormal="85" workbookViewId="0">
      <selection activeCell="A53" sqref="A53"/>
    </sheetView>
  </sheetViews>
  <sheetFormatPr defaultRowHeight="14.4" x14ac:dyDescent="0.3"/>
  <cols>
    <col min="1" max="1" width="11.77734375" style="29" customWidth="1"/>
    <col min="2" max="2" width="26.44140625" customWidth="1"/>
    <col min="3" max="22" width="12.109375" customWidth="1"/>
    <col min="24" max="25" width="10.5546875" customWidth="1"/>
  </cols>
  <sheetData>
    <row r="3" spans="1:24" s="13" customFormat="1" ht="13.8" x14ac:dyDescent="0.3">
      <c r="A3" s="30" t="s">
        <v>81</v>
      </c>
      <c r="B3" s="33" t="s">
        <v>34</v>
      </c>
      <c r="C3" s="33" t="s">
        <v>52</v>
      </c>
      <c r="D3" s="33" t="s">
        <v>53</v>
      </c>
      <c r="E3" s="33" t="s">
        <v>54</v>
      </c>
      <c r="F3" s="33" t="s">
        <v>55</v>
      </c>
      <c r="G3" s="33" t="s">
        <v>56</v>
      </c>
      <c r="H3" s="33" t="s">
        <v>78</v>
      </c>
      <c r="I3" s="33" t="s">
        <v>79</v>
      </c>
      <c r="J3" s="33" t="s">
        <v>80</v>
      </c>
      <c r="K3" s="33" t="s">
        <v>109</v>
      </c>
      <c r="L3" s="33" t="s">
        <v>110</v>
      </c>
      <c r="M3" s="33" t="s">
        <v>111</v>
      </c>
      <c r="N3" s="33" t="s">
        <v>115</v>
      </c>
      <c r="O3" s="33" t="s">
        <v>116</v>
      </c>
      <c r="P3" s="33" t="s">
        <v>128</v>
      </c>
      <c r="Q3" s="33" t="s">
        <v>129</v>
      </c>
      <c r="R3" s="33" t="s">
        <v>130</v>
      </c>
      <c r="S3" s="33" t="s">
        <v>131</v>
      </c>
      <c r="T3" s="33" t="s">
        <v>138</v>
      </c>
      <c r="U3" s="33" t="s">
        <v>139</v>
      </c>
      <c r="V3" s="80" t="s">
        <v>57</v>
      </c>
      <c r="W3" s="33" t="s">
        <v>144</v>
      </c>
      <c r="X3" s="33" t="s">
        <v>145</v>
      </c>
    </row>
    <row r="4" spans="1:24" x14ac:dyDescent="0.3">
      <c r="A4" s="31">
        <f>1</f>
        <v>1</v>
      </c>
      <c r="B4" s="44" t="s">
        <v>6</v>
      </c>
      <c r="C4" s="38">
        <f>IFERROR(VLOOKUP(B4,Гевгелија!$C$11:$I$20, 4, 0), 0)</f>
        <v>10.011123470522802</v>
      </c>
      <c r="D4" s="38">
        <f>IFERROR(VLOOKUP(B4,Гевгелија!$C$35:$I$44, 4, 0), 0)</f>
        <v>0</v>
      </c>
      <c r="E4" s="38">
        <f>IFERROR(VLOOKUP(B4,СупериорРанс!$C$11:$I$20, 4, 0), 0)</f>
        <v>9.6774193548387117</v>
      </c>
      <c r="F4" s="38">
        <f>IFERROR(VLOOKUP(B4,СупериорРанс!$C$34:$I$43, 4, 0), 0)</f>
        <v>0</v>
      </c>
      <c r="G4" s="38">
        <f>IFERROR(VLOOKUP(B4,'Halk Eco'!$C$11:$I$20, 4, 0), 0)</f>
        <v>9.5494994438264733</v>
      </c>
      <c r="H4" s="38">
        <f>IFERROR(VLOOKUP(B4,Кавадарци!$C$11:$I$20, 4, 0), 0)</f>
        <v>0</v>
      </c>
      <c r="I4" s="38">
        <f>IFERROR(VLOOKUP(B4,Кавадарци!$C$34:$I$43, 4, 0), 0)</f>
        <v>0</v>
      </c>
      <c r="J4" s="38">
        <f>IFERROR(VLOOKUP(B4,Кавадарци!$C$58:$I$67, 4, 0), 0)</f>
        <v>0</v>
      </c>
      <c r="K4" s="38">
        <f>IFERROR(VLOOKUP(B4,Битола!$C$11:$I$20, 4, 0), 0)</f>
        <v>0</v>
      </c>
      <c r="L4" s="38">
        <f>IFERROR(VLOOKUP(B4,Битола!$C$35:$I$44, 4, 0), 0)</f>
        <v>0</v>
      </c>
      <c r="M4" s="38">
        <f>IFERROR(VLOOKUP(B4,Битола!$C$58:$I$67, 4, 0), 0)</f>
        <v>0</v>
      </c>
      <c r="N4" s="38">
        <f>IFERROR(VLOOKUP(B4,'Велес-Рацин'!$C$11:$I$20, 4, 0), 0)</f>
        <v>0</v>
      </c>
      <c r="O4" s="38">
        <f>IFERROR(VLOOKUP(B4,'Велес-Рацин'!$C$35:$I$44, 4, 0), 0)</f>
        <v>0</v>
      </c>
      <c r="P4" s="38">
        <f>IFERROR(VLOOKUP(B4,Прилеп!$C$11:$I$20, 4, 0), 0)</f>
        <v>0</v>
      </c>
      <c r="Q4" s="38">
        <f>IFERROR(VLOOKUP(B4,Прилеп!$C$35:$I$44, 4, 0), 0)</f>
        <v>0</v>
      </c>
      <c r="R4" s="38">
        <f>IFERROR(VLOOKUP(B4,КRUN!$C$11:$I$20, 4, 0), 0)</f>
        <v>9.4549499443826477</v>
      </c>
      <c r="S4" s="38">
        <f>IFERROR(VLOOKUP(B4,КRUN!$C$35:$I$44, 4, 0), 0)</f>
        <v>0</v>
      </c>
      <c r="T4" s="38">
        <f>IFERROR(VLOOKUP(B4,'Охрид Трчат'!$C$11:$I$20, 4, 0), 0)</f>
        <v>9.0627440770632646</v>
      </c>
      <c r="U4" s="38">
        <f>IFERROR(VLOOKUP(B4,'Охрид Трчат'!$C$35:$I$44, 4, 0), 0)</f>
        <v>0</v>
      </c>
      <c r="V4"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47.755736290633898</v>
      </c>
      <c r="W4" s="79">
        <f>COUNTIF(Table2723[[#This Row],[Гевгелија 10км]:[Ohrid 5km]], "&gt;0")</f>
        <v>5</v>
      </c>
      <c r="X4" s="83">
        <f>Table2723[[#This Row],[Вкупно]]/Table2723[[#This Row],[Трки во топ 10]]</f>
        <v>9.5511472581267789</v>
      </c>
    </row>
    <row r="5" spans="1:24" x14ac:dyDescent="0.3">
      <c r="A5" s="31">
        <f>A4+1</f>
        <v>2</v>
      </c>
      <c r="B5" s="44" t="s">
        <v>7</v>
      </c>
      <c r="C5" s="38">
        <f>IFERROR(VLOOKUP(B5,Гевгелија!$C$11:$I$20, 4, 0), 0)</f>
        <v>9.2769744160177972</v>
      </c>
      <c r="D5" s="38">
        <f>IFERROR(VLOOKUP(B5,Гевгелија!$C$35:$I$44, 4, 0), 0)</f>
        <v>0</v>
      </c>
      <c r="E5" s="38">
        <f>IFERROR(VLOOKUP(B5,СупериорРанс!$C$11:$I$20, 4, 0), 0)</f>
        <v>0</v>
      </c>
      <c r="F5" s="38">
        <f>IFERROR(VLOOKUP(B5,СупериорРанс!$C$34:$I$43, 4, 0), 0)</f>
        <v>0</v>
      </c>
      <c r="G5" s="38">
        <f>IFERROR(VLOOKUP(B5,'Halk Eco'!$C$11:$I$20, 4, 0), 0)</f>
        <v>0</v>
      </c>
      <c r="H5" s="38">
        <f>IFERROR(VLOOKUP(B5,Кавадарци!$C$11:$I$20, 4, 0), 0)</f>
        <v>0</v>
      </c>
      <c r="I5" s="38">
        <f>IFERROR(VLOOKUP(B5,Кавадарци!$C$34:$I$43, 4, 0), 0)</f>
        <v>0</v>
      </c>
      <c r="J5" s="38">
        <f>IFERROR(VLOOKUP(B5,Кавадарци!$C$58:$I$67, 4, 0), 0)</f>
        <v>0</v>
      </c>
      <c r="K5" s="38">
        <f>IFERROR(VLOOKUP(B5,Битола!$C$11:$I$20, 4, 0), 0)</f>
        <v>8.9507940640458212</v>
      </c>
      <c r="L5" s="38">
        <f>IFERROR(VLOOKUP(B5,Битола!$C$35:$I$44, 4, 0), 0)</f>
        <v>0</v>
      </c>
      <c r="M5" s="38">
        <f>IFERROR(VLOOKUP(B5,Битола!$C$58:$I$67, 4, 0), 0)</f>
        <v>0</v>
      </c>
      <c r="N5" s="38">
        <f>IFERROR(VLOOKUP(B5,'Велес-Рацин'!$C$11:$I$20, 4, 0), 0)</f>
        <v>0</v>
      </c>
      <c r="O5" s="38">
        <f>IFERROR(VLOOKUP(B5,'Велес-Рацин'!$C$35:$I$44, 4, 0), 0)</f>
        <v>0</v>
      </c>
      <c r="P5" s="38">
        <f>IFERROR(VLOOKUP(B5,Прилеп!$C$11:$I$20, 4, 0), 0)</f>
        <v>9.1268075639599555</v>
      </c>
      <c r="Q5" s="38">
        <f>IFERROR(VLOOKUP(B5,Прилеп!$C$35:$I$44, 4, 0), 0)</f>
        <v>0</v>
      </c>
      <c r="R5" s="38">
        <f>IFERROR(VLOOKUP(B5,КRUN!$C$11:$I$20, 4, 0), 0)</f>
        <v>0</v>
      </c>
      <c r="S5" s="38">
        <f>IFERROR(VLOOKUP(B5,КRUN!$C$35:$I$44, 4, 0), 0)</f>
        <v>0</v>
      </c>
      <c r="T5" s="38">
        <f>IFERROR(VLOOKUP(B5,'Охрид Трчат'!$C$11:$I$20, 4, 0), 0)</f>
        <v>0</v>
      </c>
      <c r="U5" s="38">
        <f>IFERROR(VLOOKUP(B5,'Охрид Трчат'!$C$35:$I$44, 4, 0), 0)</f>
        <v>0</v>
      </c>
      <c r="V5"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27.354576044023574</v>
      </c>
      <c r="W5" s="79">
        <f>COUNTIF(Table2723[[#This Row],[Гевгелија 10км]:[Ohrid 5km]], "&gt;0")</f>
        <v>3</v>
      </c>
      <c r="X5" s="83">
        <f>Table2723[[#This Row],[Вкупно]]/Table2723[[#This Row],[Трки во топ 10]]</f>
        <v>9.1181920146745252</v>
      </c>
    </row>
    <row r="6" spans="1:24" x14ac:dyDescent="0.3">
      <c r="A6" s="31">
        <f t="shared" ref="A6:A69" si="0">A5+1</f>
        <v>3</v>
      </c>
      <c r="B6" s="44" t="s">
        <v>20</v>
      </c>
      <c r="C6" s="38">
        <f>IFERROR(VLOOKUP(B6,Гевгелија!$C$11:$I$20, 4, 0), 0)</f>
        <v>0</v>
      </c>
      <c r="D6" s="38">
        <f>IFERROR(VLOOKUP(B6,Гевгелија!$C$35:$I$44, 4, 0), 0)</f>
        <v>0</v>
      </c>
      <c r="E6" s="38">
        <f>IFERROR(VLOOKUP(B6,СупериорРанс!$C$11:$I$20, 4, 0), 0)</f>
        <v>0</v>
      </c>
      <c r="F6" s="38">
        <f>IFERROR(VLOOKUP(B6,СупериорРанс!$C$34:$I$43, 4, 0), 0)</f>
        <v>0</v>
      </c>
      <c r="G6" s="38">
        <f>IFERROR(VLOOKUP(B6,'Halk Eco'!$C$11:$I$20, 4, 0), 0)</f>
        <v>9.0600667408231352</v>
      </c>
      <c r="H6" s="38">
        <f>IFERROR(VLOOKUP(B6,Кавадарци!$C$11:$I$20, 4, 0), 0)</f>
        <v>0</v>
      </c>
      <c r="I6" s="38">
        <f>IFERROR(VLOOKUP(B6,Кавадарци!$C$34:$I$43, 4, 0), 0)</f>
        <v>0</v>
      </c>
      <c r="J6" s="38">
        <f>IFERROR(VLOOKUP(B6,Кавадарци!$C$58:$I$67, 4, 0), 0)</f>
        <v>0</v>
      </c>
      <c r="K6" s="38">
        <f>IFERROR(VLOOKUP(B6,Битола!$C$11:$I$20, 4, 0), 0)</f>
        <v>0</v>
      </c>
      <c r="L6" s="38">
        <f>IFERROR(VLOOKUP(B6,Битола!$C$35:$I$44, 4, 0), 0)</f>
        <v>0</v>
      </c>
      <c r="M6" s="38">
        <f>IFERROR(VLOOKUP(B6,Битола!$C$58:$I$67, 4, 0), 0)</f>
        <v>0</v>
      </c>
      <c r="N6" s="38">
        <f>IFERROR(VLOOKUP(B6,'Велес-Рацин'!$C$11:$I$20, 4, 0), 0)</f>
        <v>0</v>
      </c>
      <c r="O6" s="38">
        <f>IFERROR(VLOOKUP(B6,'Велес-Рацин'!$C$35:$I$44, 4, 0), 0)</f>
        <v>0</v>
      </c>
      <c r="P6" s="38">
        <f>IFERROR(VLOOKUP(B6,Прилеп!$C$11:$I$20, 4, 0), 0)</f>
        <v>0</v>
      </c>
      <c r="Q6" s="38">
        <f>IFERROR(VLOOKUP(B6,Прилеп!$C$35:$I$44, 4, 0), 0)</f>
        <v>0</v>
      </c>
      <c r="R6" s="38">
        <f>IFERROR(VLOOKUP(B6,КRUN!$C$11:$I$20, 4, 0), 0)</f>
        <v>8.9432703003337046</v>
      </c>
      <c r="S6" s="38">
        <f>IFERROR(VLOOKUP(B6,КRUN!$C$35:$I$44, 4, 0), 0)</f>
        <v>0</v>
      </c>
      <c r="T6" s="38">
        <f>IFERROR(VLOOKUP(B6,'Охрид Трчат'!$C$11:$I$20, 4, 0), 0)</f>
        <v>0</v>
      </c>
      <c r="U6" s="38">
        <f>IFERROR(VLOOKUP(B6,'Охрид Трчат'!$C$35:$I$44, 4, 0), 0)</f>
        <v>0</v>
      </c>
      <c r="V6"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18.00333704115684</v>
      </c>
      <c r="W6" s="79">
        <f>COUNTIF(Table2723[[#This Row],[Гевгелија 10км]:[Ohrid 5km]], "&gt;0")</f>
        <v>2</v>
      </c>
      <c r="X6" s="83">
        <f>Table2723[[#This Row],[Вкупно]]/Table2723[[#This Row],[Трки во топ 10]]</f>
        <v>9.0016685205784199</v>
      </c>
    </row>
    <row r="7" spans="1:24" x14ac:dyDescent="0.3">
      <c r="A7" s="31">
        <f t="shared" si="0"/>
        <v>4</v>
      </c>
      <c r="B7" s="44" t="s">
        <v>21</v>
      </c>
      <c r="C7" s="38">
        <f>IFERROR(VLOOKUP(B7,Гевгелија!$C$11:$I$20, 4, 0), 0)</f>
        <v>0</v>
      </c>
      <c r="D7" s="38">
        <f>IFERROR(VLOOKUP(B7,Гевгелија!$C$35:$I$44, 4, 0), 0)</f>
        <v>0</v>
      </c>
      <c r="E7" s="38">
        <f>IFERROR(VLOOKUP(B7,СупериорРанс!$C$11:$I$20, 4, 0), 0)</f>
        <v>0</v>
      </c>
      <c r="F7" s="38">
        <f>IFERROR(VLOOKUP(B7,СупериорРанс!$C$34:$I$43, 4, 0), 0)</f>
        <v>0</v>
      </c>
      <c r="G7" s="38">
        <f>IFERROR(VLOOKUP(B7,'Halk Eco'!$C$11:$I$20, 4, 0), 0)</f>
        <v>8.9265850945495</v>
      </c>
      <c r="H7" s="38">
        <f>IFERROR(VLOOKUP(B7,Кавадарци!$C$11:$I$20, 4, 0), 0)</f>
        <v>0</v>
      </c>
      <c r="I7" s="38">
        <f>IFERROR(VLOOKUP(B7,Кавадарци!$C$34:$I$43, 4, 0), 0)</f>
        <v>0</v>
      </c>
      <c r="J7" s="38">
        <f>IFERROR(VLOOKUP(B7,Кавадарци!$C$58:$I$67, 4, 0), 0)</f>
        <v>0</v>
      </c>
      <c r="K7" s="38">
        <f>IFERROR(VLOOKUP(B7,Битола!$C$11:$I$20, 4, 0), 0)</f>
        <v>0</v>
      </c>
      <c r="L7" s="38">
        <f>IFERROR(VLOOKUP(B7,Битола!$C$35:$I$44, 4, 0), 0)</f>
        <v>0</v>
      </c>
      <c r="M7" s="38">
        <f>IFERROR(VLOOKUP(B7,Битола!$C$58:$I$67, 4, 0), 0)</f>
        <v>0</v>
      </c>
      <c r="N7" s="38">
        <f>IFERROR(VLOOKUP(B7,'Велес-Рацин'!$C$11:$I$20, 4, 0), 0)</f>
        <v>0</v>
      </c>
      <c r="O7" s="38">
        <f>IFERROR(VLOOKUP(B7,'Велес-Рацин'!$C$35:$I$44, 4, 0), 0)</f>
        <v>0</v>
      </c>
      <c r="P7" s="38">
        <f>IFERROR(VLOOKUP(B7,Прилеп!$C$11:$I$20, 4, 0), 0)</f>
        <v>8.9766407119021139</v>
      </c>
      <c r="Q7" s="38">
        <f>IFERROR(VLOOKUP(B7,Прилеп!$C$35:$I$44, 4, 0), 0)</f>
        <v>0</v>
      </c>
      <c r="R7" s="38">
        <f>IFERROR(VLOOKUP(B7,КRUN!$C$11:$I$20, 4, 0), 0)</f>
        <v>0</v>
      </c>
      <c r="S7" s="38">
        <f>IFERROR(VLOOKUP(B7,КRUN!$C$35:$I$44, 4, 0), 0)</f>
        <v>0</v>
      </c>
      <c r="T7" s="38">
        <f>IFERROR(VLOOKUP(B7,'Охрид Трчат'!$C$11:$I$20, 4, 0), 0)</f>
        <v>0</v>
      </c>
      <c r="U7" s="38">
        <f>IFERROR(VLOOKUP(B7,'Охрид Трчат'!$C$35:$I$44, 4, 0), 0)</f>
        <v>0</v>
      </c>
      <c r="V7"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17.903225806451616</v>
      </c>
      <c r="W7" s="79">
        <f>COUNTIF(Table2723[[#This Row],[Гевгелија 10км]:[Ohrid 5km]], "&gt;0")</f>
        <v>2</v>
      </c>
      <c r="X7" s="83">
        <f>Table2723[[#This Row],[Вкупно]]/Table2723[[#This Row],[Трки во топ 10]]</f>
        <v>8.9516129032258078</v>
      </c>
    </row>
    <row r="8" spans="1:24" x14ac:dyDescent="0.3">
      <c r="A8" s="31">
        <f t="shared" si="0"/>
        <v>5</v>
      </c>
      <c r="B8" s="44" t="s">
        <v>8</v>
      </c>
      <c r="C8" s="38">
        <f>IFERROR(VLOOKUP(B8,Гевгелија!$C$11:$I$20, 4, 0), 0)</f>
        <v>9.0378197997775302</v>
      </c>
      <c r="D8" s="38">
        <f>IFERROR(VLOOKUP(B8,Гевгелија!$C$35:$I$44, 4, 0), 0)</f>
        <v>0</v>
      </c>
      <c r="E8" s="38">
        <f>IFERROR(VLOOKUP(B8,СупериорРанс!$C$11:$I$20, 4, 0), 0)</f>
        <v>0</v>
      </c>
      <c r="F8" s="38">
        <f>IFERROR(VLOOKUP(B8,СупериорРанс!$C$34:$I$43, 4, 0), 0)</f>
        <v>0</v>
      </c>
      <c r="G8" s="38">
        <f>IFERROR(VLOOKUP(B8,'Halk Eco'!$C$11:$I$20, 4, 0), 0)</f>
        <v>8.8542825361512794</v>
      </c>
      <c r="H8" s="38">
        <f>IFERROR(VLOOKUP(B8,Кавадарци!$C$11:$I$20, 4, 0), 0)</f>
        <v>0</v>
      </c>
      <c r="I8" s="38">
        <f>IFERROR(VLOOKUP(B8,Кавадарци!$C$34:$I$43, 4, 0), 0)</f>
        <v>0</v>
      </c>
      <c r="J8" s="38">
        <f>IFERROR(VLOOKUP(B8,Кавадарци!$C$58:$I$67, 4, 0), 0)</f>
        <v>0</v>
      </c>
      <c r="K8" s="38">
        <f>IFERROR(VLOOKUP(B8,Битола!$C$11:$I$20, 4, 0), 0)</f>
        <v>8.5082009893256956</v>
      </c>
      <c r="L8" s="38">
        <f>IFERROR(VLOOKUP(B8,Битола!$C$35:$I$44, 4, 0), 0)</f>
        <v>0</v>
      </c>
      <c r="M8" s="38">
        <f>IFERROR(VLOOKUP(B8,Битола!$C$58:$I$67, 4, 0), 0)</f>
        <v>0</v>
      </c>
      <c r="N8" s="38">
        <f>IFERROR(VLOOKUP(B8,'Велес-Рацин'!$C$11:$I$20, 4, 0), 0)</f>
        <v>0</v>
      </c>
      <c r="O8" s="38">
        <f>IFERROR(VLOOKUP(B8,'Велес-Рацин'!$C$35:$I$44, 4, 0), 0)</f>
        <v>0</v>
      </c>
      <c r="P8" s="38">
        <f>IFERROR(VLOOKUP(B8,Прилеп!$C$11:$I$20, 4, 0), 0)</f>
        <v>8.6318131256952171</v>
      </c>
      <c r="Q8" s="38">
        <f>IFERROR(VLOOKUP(B8,Прилеп!$C$35:$I$44, 4, 0), 0)</f>
        <v>0</v>
      </c>
      <c r="R8" s="38">
        <f>IFERROR(VLOOKUP(B8,КRUN!$C$11:$I$20, 4, 0), 0)</f>
        <v>8.8765294771968843</v>
      </c>
      <c r="S8" s="38">
        <f>IFERROR(VLOOKUP(B8,КRUN!$C$35:$I$44, 4, 0), 0)</f>
        <v>0</v>
      </c>
      <c r="T8" s="38">
        <f>IFERROR(VLOOKUP(B8,'Охрид Трчат'!$C$11:$I$20, 4, 0), 0)</f>
        <v>0</v>
      </c>
      <c r="U8" s="38">
        <f>IFERROR(VLOOKUP(B8,'Охрид Трчат'!$C$35:$I$44, 4, 0), 0)</f>
        <v>0</v>
      </c>
      <c r="V8"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43.908645928146605</v>
      </c>
      <c r="W8" s="79">
        <f>COUNTIF(Table2723[[#This Row],[Гевгелија 10км]:[Ohrid 5km]], "&gt;0")</f>
        <v>5</v>
      </c>
      <c r="X8" s="83">
        <f>Table2723[[#This Row],[Вкупно]]/Table2723[[#This Row],[Трки во топ 10]]</f>
        <v>8.7817291856293203</v>
      </c>
    </row>
    <row r="9" spans="1:24" x14ac:dyDescent="0.3">
      <c r="A9" s="31">
        <f t="shared" si="0"/>
        <v>6</v>
      </c>
      <c r="B9" s="44" t="s">
        <v>10</v>
      </c>
      <c r="C9" s="38">
        <f>IFERROR(VLOOKUP(B9,Гевгелија!$C$11:$I$20, 4, 0), 0)</f>
        <v>8.7597330367074537</v>
      </c>
      <c r="D9" s="38">
        <f>IFERROR(VLOOKUP(B9,Гевгелија!$C$35:$I$44, 4, 0), 0)</f>
        <v>0</v>
      </c>
      <c r="E9" s="38">
        <f>IFERROR(VLOOKUP(B9,СупериорРанс!$C$11:$I$20, 4, 0), 0)</f>
        <v>8.4093437152391548</v>
      </c>
      <c r="F9" s="38">
        <f>IFERROR(VLOOKUP(B9,СупериорРанс!$C$34:$I$43, 4, 0), 0)</f>
        <v>0</v>
      </c>
      <c r="G9" s="38">
        <f>IFERROR(VLOOKUP(B9,'Halk Eco'!$C$11:$I$20, 4, 0), 0)</f>
        <v>0</v>
      </c>
      <c r="H9" s="38">
        <f>IFERROR(VLOOKUP(B9,Кавадарци!$C$11:$I$20, 4, 0), 0)</f>
        <v>0</v>
      </c>
      <c r="I9" s="38">
        <f>IFERROR(VLOOKUP(B9,Кавадарци!$C$34:$I$43, 4, 0), 0)</f>
        <v>0</v>
      </c>
      <c r="J9" s="38">
        <f>IFERROR(VLOOKUP(B9,Кавадарци!$C$58:$I$67, 4, 0), 0)</f>
        <v>0</v>
      </c>
      <c r="K9" s="38">
        <f>IFERROR(VLOOKUP(B9,Битола!$C$11:$I$20, 4, 0), 0)</f>
        <v>0</v>
      </c>
      <c r="L9" s="38">
        <f>IFERROR(VLOOKUP(B9,Битола!$C$35:$I$44, 4, 0), 0)</f>
        <v>0</v>
      </c>
      <c r="M9" s="38">
        <f>IFERROR(VLOOKUP(B9,Битола!$C$58:$I$67, 4, 0), 0)</f>
        <v>0</v>
      </c>
      <c r="N9" s="38">
        <f>IFERROR(VLOOKUP(B9,'Велес-Рацин'!$C$11:$I$20, 4, 0), 0)</f>
        <v>0</v>
      </c>
      <c r="O9" s="38">
        <f>IFERROR(VLOOKUP(B9,'Велес-Рацин'!$C$35:$I$44, 4, 0), 0)</f>
        <v>0</v>
      </c>
      <c r="P9" s="38">
        <f>IFERROR(VLOOKUP(B9,Прилеп!$C$11:$I$20, 4, 0), 0)</f>
        <v>0</v>
      </c>
      <c r="Q9" s="38">
        <f>IFERROR(VLOOKUP(B9,Прилеп!$C$35:$I$44, 4, 0), 0)</f>
        <v>0</v>
      </c>
      <c r="R9" s="38">
        <f>IFERROR(VLOOKUP(B9,КRUN!$C$11:$I$20, 4, 0), 0)</f>
        <v>0</v>
      </c>
      <c r="S9" s="38">
        <f>IFERROR(VLOOKUP(B9,КRUN!$C$35:$I$44, 4, 0), 0)</f>
        <v>0</v>
      </c>
      <c r="T9" s="38">
        <f>IFERROR(VLOOKUP(B9,'Охрид Трчат'!$C$11:$I$20, 4, 0), 0)</f>
        <v>0</v>
      </c>
      <c r="U9" s="38">
        <f>IFERROR(VLOOKUP(B9,'Охрид Трчат'!$C$35:$I$44, 4, 0), 0)</f>
        <v>0</v>
      </c>
      <c r="V9"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17.169076751946609</v>
      </c>
      <c r="W9" s="79">
        <f>COUNTIF(Table2723[[#This Row],[Гевгелија 10км]:[Ohrid 5km]], "&gt;0")</f>
        <v>2</v>
      </c>
      <c r="X9" s="83">
        <f>Table2723[[#This Row],[Вкупно]]/Table2723[[#This Row],[Трки во топ 10]]</f>
        <v>8.5845383759733043</v>
      </c>
    </row>
    <row r="10" spans="1:24" x14ac:dyDescent="0.3">
      <c r="A10" s="31">
        <f t="shared" si="0"/>
        <v>7</v>
      </c>
      <c r="B10" s="44" t="s">
        <v>25</v>
      </c>
      <c r="C10" s="38">
        <f>IFERROR(VLOOKUP(B10,Гевгелија!$C$11:$I$20, 4, 0), 0)</f>
        <v>0</v>
      </c>
      <c r="D10" s="38">
        <f>IFERROR(VLOOKUP(B10,Гевгелија!$C$35:$I$44, 4, 0), 0)</f>
        <v>0</v>
      </c>
      <c r="E10" s="38">
        <f>IFERROR(VLOOKUP(B10,СупериорРанс!$C$11:$I$20, 4, 0), 0)</f>
        <v>8.1590656284760836</v>
      </c>
      <c r="F10" s="38">
        <f>IFERROR(VLOOKUP(B10,СупериорРанс!$C$34:$I$43, 4, 0), 0)</f>
        <v>0</v>
      </c>
      <c r="G10" s="38">
        <f>IFERROR(VLOOKUP(B10,'Halk Eco'!$C$11:$I$20, 4, 0), 0)</f>
        <v>8.3815350389321459</v>
      </c>
      <c r="H10" s="38">
        <f>IFERROR(VLOOKUP(B10,Кавадарци!$C$11:$I$20, 4, 0), 0)</f>
        <v>0</v>
      </c>
      <c r="I10" s="38">
        <f>IFERROR(VLOOKUP(B10,Кавадарци!$C$34:$I$43, 4, 0), 0)</f>
        <v>0</v>
      </c>
      <c r="J10" s="38">
        <f>IFERROR(VLOOKUP(B10,Кавадарци!$C$58:$I$67, 4, 0), 0)</f>
        <v>0</v>
      </c>
      <c r="K10" s="38">
        <f>IFERROR(VLOOKUP(B10,Битола!$C$11:$I$20, 4, 0), 0)</f>
        <v>0</v>
      </c>
      <c r="L10" s="38">
        <f>IFERROR(VLOOKUP(B10,Битола!$C$35:$I$44, 4, 0), 0)</f>
        <v>0</v>
      </c>
      <c r="M10" s="38">
        <f>IFERROR(VLOOKUP(B10,Битола!$C$58:$I$67, 4, 0), 0)</f>
        <v>0</v>
      </c>
      <c r="N10" s="38">
        <f>IFERROR(VLOOKUP(B10,'Велес-Рацин'!$C$11:$I$20, 4, 0), 0)</f>
        <v>0</v>
      </c>
      <c r="O10" s="38">
        <f>IFERROR(VLOOKUP(B10,'Велес-Рацин'!$C$35:$I$44, 4, 0), 0)</f>
        <v>0</v>
      </c>
      <c r="P10" s="38">
        <f>IFERROR(VLOOKUP(B10,Прилеп!$C$11:$I$20, 4, 0), 0)</f>
        <v>8.9432703003337046</v>
      </c>
      <c r="Q10" s="38">
        <f>IFERROR(VLOOKUP(B10,Прилеп!$C$35:$I$44, 4, 0), 0)</f>
        <v>0</v>
      </c>
      <c r="R10" s="38">
        <f>IFERROR(VLOOKUP(B10,КRUN!$C$11:$I$20, 4, 0), 0)</f>
        <v>0</v>
      </c>
      <c r="S10" s="38">
        <f>IFERROR(VLOOKUP(B10,КRUN!$C$35:$I$44, 4, 0), 0)</f>
        <v>0</v>
      </c>
      <c r="T10" s="38">
        <f>IFERROR(VLOOKUP(B10,'Охрид Трчат'!$C$11:$I$20, 4, 0), 0)</f>
        <v>0</v>
      </c>
      <c r="U10" s="38">
        <f>IFERROR(VLOOKUP(B10,'Охрид Трчат'!$C$35:$I$44, 4, 0), 0)</f>
        <v>0</v>
      </c>
      <c r="V10"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25.483870967741932</v>
      </c>
      <c r="W10" s="79">
        <f>COUNTIF(Table2723[[#This Row],[Гевгелија 10км]:[Ohrid 5km]], "&gt;0")</f>
        <v>3</v>
      </c>
      <c r="X10" s="83">
        <f>Table2723[[#This Row],[Вкупно]]/Table2723[[#This Row],[Трки во топ 10]]</f>
        <v>8.4946236559139781</v>
      </c>
    </row>
    <row r="11" spans="1:24" x14ac:dyDescent="0.3">
      <c r="A11" s="31">
        <f t="shared" si="0"/>
        <v>8</v>
      </c>
      <c r="B11" s="44" t="s">
        <v>12</v>
      </c>
      <c r="C11" s="38">
        <f>IFERROR(VLOOKUP(B11,Гевгелија!$C$11:$I$20, 4, 0), 0)</f>
        <v>8.4705228031145712</v>
      </c>
      <c r="D11" s="38">
        <f>IFERROR(VLOOKUP(B11,Гевгелија!$C$35:$I$44, 4, 0), 0)</f>
        <v>0</v>
      </c>
      <c r="E11" s="38">
        <f>IFERROR(VLOOKUP(B11,СупериорРанс!$C$11:$I$20, 4, 0), 0)</f>
        <v>0</v>
      </c>
      <c r="F11" s="38">
        <f>IFERROR(VLOOKUP(B11,СупериорРанс!$C$34:$I$43, 4, 0), 0)</f>
        <v>0</v>
      </c>
      <c r="G11" s="38">
        <f>IFERROR(VLOOKUP(B11,'Halk Eco'!$C$11:$I$20, 4, 0), 0)</f>
        <v>0</v>
      </c>
      <c r="H11" s="38">
        <f>IFERROR(VLOOKUP(B11,Кавадарци!$C$11:$I$20, 4, 0), 0)</f>
        <v>0</v>
      </c>
      <c r="I11" s="38">
        <f>IFERROR(VLOOKUP(B11,Кавадарци!$C$34:$I$43, 4, 0), 0)</f>
        <v>0</v>
      </c>
      <c r="J11" s="38">
        <f>IFERROR(VLOOKUP(B11,Кавадарци!$C$58:$I$67, 4, 0), 0)</f>
        <v>0</v>
      </c>
      <c r="K11" s="38">
        <f>IFERROR(VLOOKUP(B11,Битола!$C$11:$I$20, 4, 0), 0)</f>
        <v>0</v>
      </c>
      <c r="L11" s="38">
        <f>IFERROR(VLOOKUP(B11,Битола!$C$35:$I$44, 4, 0), 0)</f>
        <v>0</v>
      </c>
      <c r="M11" s="38">
        <f>IFERROR(VLOOKUP(B11,Битола!$C$58:$I$67, 4, 0), 0)</f>
        <v>0</v>
      </c>
      <c r="N11" s="38">
        <f>IFERROR(VLOOKUP(B11,'Велес-Рацин'!$C$11:$I$20, 4, 0), 0)</f>
        <v>0</v>
      </c>
      <c r="O11" s="38">
        <f>IFERROR(VLOOKUP(B11,'Велес-Рацин'!$C$35:$I$44, 4, 0), 0)</f>
        <v>0</v>
      </c>
      <c r="P11" s="38">
        <f>IFERROR(VLOOKUP(B11,Прилеп!$C$11:$I$20, 4, 0), 0)</f>
        <v>0</v>
      </c>
      <c r="Q11" s="38">
        <f>IFERROR(VLOOKUP(B11,Прилеп!$C$35:$I$44, 4, 0), 0)</f>
        <v>0</v>
      </c>
      <c r="R11" s="38">
        <f>IFERROR(VLOOKUP(B11,КRUN!$C$11:$I$20, 4, 0), 0)</f>
        <v>0</v>
      </c>
      <c r="S11" s="38">
        <f>IFERROR(VLOOKUP(B11,КRUN!$C$35:$I$44, 4, 0), 0)</f>
        <v>0</v>
      </c>
      <c r="T11" s="38">
        <f>IFERROR(VLOOKUP(B11,'Охрид Трчат'!$C$11:$I$20, 4, 0), 0)</f>
        <v>0</v>
      </c>
      <c r="U11" s="38">
        <f>IFERROR(VLOOKUP(B11,'Охрид Трчат'!$C$35:$I$44, 4, 0), 0)</f>
        <v>0</v>
      </c>
      <c r="V11"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8.4705228031145712</v>
      </c>
      <c r="W11" s="79">
        <f>COUNTIF(Table2723[[#This Row],[Гевгелија 10км]:[Ohrid 5km]], "&gt;0")</f>
        <v>1</v>
      </c>
      <c r="X11" s="83">
        <f>Table2723[[#This Row],[Вкупно]]/Table2723[[#This Row],[Трки во топ 10]]</f>
        <v>8.4705228031145712</v>
      </c>
    </row>
    <row r="12" spans="1:24" x14ac:dyDescent="0.3">
      <c r="A12" s="31">
        <f t="shared" si="0"/>
        <v>9</v>
      </c>
      <c r="B12" s="44" t="s">
        <v>11</v>
      </c>
      <c r="C12" s="38">
        <f>IFERROR(VLOOKUP(B12,Гевгелија!$C$11:$I$20, 4, 0), 0)</f>
        <v>8.5483870967741939</v>
      </c>
      <c r="D12" s="38">
        <f>IFERROR(VLOOKUP(B12,Гевгелија!$C$35:$I$44, 4, 0), 0)</f>
        <v>0</v>
      </c>
      <c r="E12" s="38">
        <f>IFERROR(VLOOKUP(B12,СупериорРанс!$C$11:$I$20, 4, 0), 0)</f>
        <v>8.4315906562847616</v>
      </c>
      <c r="F12" s="38">
        <f>IFERROR(VLOOKUP(B12,СупериорРанс!$C$34:$I$43, 4, 0), 0)</f>
        <v>0</v>
      </c>
      <c r="G12" s="38">
        <f>IFERROR(VLOOKUP(B12,'Halk Eco'!$C$11:$I$20, 4, 0), 0)</f>
        <v>8.2981090100111228</v>
      </c>
      <c r="H12" s="38">
        <f>IFERROR(VLOOKUP(B12,Кавадарци!$C$11:$I$20, 4, 0), 0)</f>
        <v>0</v>
      </c>
      <c r="I12" s="38">
        <f>IFERROR(VLOOKUP(B12,Кавадарци!$C$34:$I$43, 4, 0), 0)</f>
        <v>0</v>
      </c>
      <c r="J12" s="38">
        <f>IFERROR(VLOOKUP(B12,Кавадарци!$C$58:$I$67, 4, 0), 0)</f>
        <v>0</v>
      </c>
      <c r="K12" s="38">
        <f>IFERROR(VLOOKUP(B12,Битола!$C$11:$I$20, 4, 0), 0)</f>
        <v>8.2582660765425668</v>
      </c>
      <c r="L12" s="38">
        <f>IFERROR(VLOOKUP(B12,Битола!$C$35:$I$44, 4, 0), 0)</f>
        <v>0</v>
      </c>
      <c r="M12" s="38">
        <f>IFERROR(VLOOKUP(B12,Битола!$C$58:$I$67, 4, 0), 0)</f>
        <v>0</v>
      </c>
      <c r="N12" s="38">
        <f>IFERROR(VLOOKUP(B12,'Велес-Рацин'!$C$11:$I$20, 4, 0), 0)</f>
        <v>0</v>
      </c>
      <c r="O12" s="38">
        <f>IFERROR(VLOOKUP(B12,'Велес-Рацин'!$C$35:$I$44, 4, 0), 0)</f>
        <v>0</v>
      </c>
      <c r="P12" s="38">
        <f>IFERROR(VLOOKUP(B12,Прилеп!$C$11:$I$20, 4, 0), 0)</f>
        <v>0</v>
      </c>
      <c r="Q12" s="38">
        <f>IFERROR(VLOOKUP(B12,Прилеп!$C$35:$I$44, 4, 0), 0)</f>
        <v>0</v>
      </c>
      <c r="R12" s="38">
        <f>IFERROR(VLOOKUP(B12,КRUN!$C$11:$I$20, 4, 0), 0)</f>
        <v>0</v>
      </c>
      <c r="S12" s="38">
        <f>IFERROR(VLOOKUP(B12,КRUN!$C$35:$I$44, 4, 0), 0)</f>
        <v>0</v>
      </c>
      <c r="T12" s="38">
        <f>IFERROR(VLOOKUP(B12,'Охрид Трчат'!$C$11:$I$20, 4, 0), 0)</f>
        <v>0</v>
      </c>
      <c r="U12" s="38">
        <f>IFERROR(VLOOKUP(B12,'Охрид Трчат'!$C$35:$I$44, 4, 0), 0)</f>
        <v>0</v>
      </c>
      <c r="V12"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33.536352839612647</v>
      </c>
      <c r="W12" s="79">
        <f>COUNTIF(Table2723[[#This Row],[Гевгелија 10км]:[Ohrid 5km]], "&gt;0")</f>
        <v>4</v>
      </c>
      <c r="X12" s="83">
        <f>Table2723[[#This Row],[Вкупно]]/Table2723[[#This Row],[Трки во топ 10]]</f>
        <v>8.3840882099031617</v>
      </c>
    </row>
    <row r="13" spans="1:24" x14ac:dyDescent="0.3">
      <c r="A13" s="31">
        <f t="shared" si="0"/>
        <v>10</v>
      </c>
      <c r="B13" s="44" t="s">
        <v>38</v>
      </c>
      <c r="C13" s="38">
        <f>IFERROR(VLOOKUP(B13,Гевгелија!$C$11:$I$20, 4, 0), 0)</f>
        <v>0</v>
      </c>
      <c r="D13" s="38">
        <f>IFERROR(VLOOKUP(B13,Гевгелија!$C$35:$I$44, 4, 0), 0)</f>
        <v>8.5441527446300718</v>
      </c>
      <c r="E13" s="38">
        <f>IFERROR(VLOOKUP(B13,СупериорРанс!$C$11:$I$20, 4, 0), 0)</f>
        <v>0</v>
      </c>
      <c r="F13" s="38">
        <f>IFERROR(VLOOKUP(B13,СупериорРанс!$C$34:$I$43, 4, 0), 0)</f>
        <v>0</v>
      </c>
      <c r="G13" s="38">
        <f>IFERROR(VLOOKUP(B13,'Halk Eco'!$C$11:$I$20, 4, 0), 0)</f>
        <v>0</v>
      </c>
      <c r="H13" s="38">
        <f>IFERROR(VLOOKUP(B13,Кавадарци!$C$11:$I$20, 4, 0), 0)</f>
        <v>0</v>
      </c>
      <c r="I13" s="38">
        <f>IFERROR(VLOOKUP(B13,Кавадарци!$C$34:$I$43, 4, 0), 0)</f>
        <v>0</v>
      </c>
      <c r="J13" s="38">
        <f>IFERROR(VLOOKUP(B13,Кавадарци!$C$58:$I$67, 4, 0), 0)</f>
        <v>0</v>
      </c>
      <c r="K13" s="38">
        <f>IFERROR(VLOOKUP(B13,Битола!$C$11:$I$20, 4, 0), 0)</f>
        <v>0</v>
      </c>
      <c r="L13" s="38">
        <f>IFERROR(VLOOKUP(B13,Битола!$C$35:$I$44, 4, 0), 0)</f>
        <v>0</v>
      </c>
      <c r="M13" s="38">
        <f>IFERROR(VLOOKUP(B13,Битола!$C$58:$I$67, 4, 0), 0)</f>
        <v>0</v>
      </c>
      <c r="N13" s="38">
        <f>IFERROR(VLOOKUP(B13,'Велес-Рацин'!$C$11:$I$20, 4, 0), 0)</f>
        <v>0</v>
      </c>
      <c r="O13" s="38">
        <f>IFERROR(VLOOKUP(B13,'Велес-Рацин'!$C$35:$I$44, 4, 0), 0)</f>
        <v>0</v>
      </c>
      <c r="P13" s="38">
        <f>IFERROR(VLOOKUP(B13,Прилеп!$C$11:$I$20, 4, 0), 0)</f>
        <v>0</v>
      </c>
      <c r="Q13" s="38">
        <f>IFERROR(VLOOKUP(B13,Прилеп!$C$35:$I$44, 4, 0), 0)</f>
        <v>7.9952267303102627</v>
      </c>
      <c r="R13" s="38">
        <f>IFERROR(VLOOKUP(B13,КRUN!$C$11:$I$20, 4, 0), 0)</f>
        <v>0</v>
      </c>
      <c r="S13" s="38">
        <f>IFERROR(VLOOKUP(B13,КRUN!$C$35:$I$44, 4, 0), 0)</f>
        <v>0</v>
      </c>
      <c r="T13" s="38">
        <f>IFERROR(VLOOKUP(B13,'Охрид Трчат'!$C$11:$I$20, 4, 0), 0)</f>
        <v>0</v>
      </c>
      <c r="U13" s="38">
        <f>IFERROR(VLOOKUP(B13,'Охрид Трчат'!$C$35:$I$44, 4, 0), 0)</f>
        <v>0</v>
      </c>
      <c r="V13"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16.539379474940333</v>
      </c>
      <c r="W13" s="79">
        <f>COUNTIF(Table2723[[#This Row],[Гевгелија 10км]:[Ohrid 5km]], "&gt;0")</f>
        <v>2</v>
      </c>
      <c r="X13" s="83">
        <f>Table2723[[#This Row],[Вкупно]]/Table2723[[#This Row],[Трки во топ 10]]</f>
        <v>8.2696897374701663</v>
      </c>
    </row>
    <row r="14" spans="1:24" x14ac:dyDescent="0.3">
      <c r="A14" s="31">
        <f t="shared" si="0"/>
        <v>11</v>
      </c>
      <c r="B14" s="44" t="s">
        <v>119</v>
      </c>
      <c r="C14" s="38">
        <f>IFERROR(VLOOKUP(B14,Гевгелија!$C$11:$I$20, 4, 0), 0)</f>
        <v>0</v>
      </c>
      <c r="D14" s="38">
        <f>IFERROR(VLOOKUP(B14,Гевгелија!$C$35:$I$44, 4, 0), 0)</f>
        <v>0</v>
      </c>
      <c r="E14" s="38">
        <f>IFERROR(VLOOKUP(B14,СупериорРанс!$C$11:$I$20, 4, 0), 0)</f>
        <v>0</v>
      </c>
      <c r="F14" s="38">
        <f>IFERROR(VLOOKUP(B14,СупериорРанс!$C$34:$I$43, 4, 0), 0)</f>
        <v>0</v>
      </c>
      <c r="G14" s="38">
        <f>IFERROR(VLOOKUP(B14,'Halk Eco'!$C$11:$I$20, 4, 0), 0)</f>
        <v>0</v>
      </c>
      <c r="H14" s="38">
        <f>IFERROR(VLOOKUP(B14,Кавадарци!$C$11:$I$20, 4, 0), 0)</f>
        <v>0</v>
      </c>
      <c r="I14" s="38">
        <f>IFERROR(VLOOKUP(B14,Кавадарци!$C$34:$I$43, 4, 0), 0)</f>
        <v>0</v>
      </c>
      <c r="J14" s="38">
        <f>IFERROR(VLOOKUP(B14,Кавадарци!$C$58:$I$67, 4, 0), 0)</f>
        <v>0</v>
      </c>
      <c r="K14" s="38">
        <f>IFERROR(VLOOKUP(B14,Битола!$C$11:$I$20, 4, 0), 0)</f>
        <v>0</v>
      </c>
      <c r="L14" s="38">
        <f>IFERROR(VLOOKUP(B14,Битола!$C$35:$I$44, 4, 0), 0)</f>
        <v>0</v>
      </c>
      <c r="M14" s="38">
        <f>IFERROR(VLOOKUP(B14,Битола!$C$58:$I$67, 4, 0), 0)</f>
        <v>0</v>
      </c>
      <c r="N14" s="38">
        <f>IFERROR(VLOOKUP(B14,'Велес-Рацин'!$C$11:$I$20, 4, 0), 0)</f>
        <v>0</v>
      </c>
      <c r="O14" s="38">
        <f>IFERROR(VLOOKUP(B14,'Велес-Рацин'!$C$35:$I$44, 4, 0), 0)</f>
        <v>0</v>
      </c>
      <c r="P14" s="38">
        <f>IFERROR(VLOOKUP(B14,Прилеп!$C$11:$I$20, 4, 0), 0)</f>
        <v>8.5928809788654057</v>
      </c>
      <c r="Q14" s="38">
        <f>IFERROR(VLOOKUP(B14,Прилеп!$C$35:$I$44, 4, 0), 0)</f>
        <v>0</v>
      </c>
      <c r="R14" s="38">
        <f>IFERROR(VLOOKUP(B14,КRUN!$C$11:$I$20, 4, 0), 0)</f>
        <v>0</v>
      </c>
      <c r="S14" s="38">
        <f>IFERROR(VLOOKUP(B14,КRUN!$C$35:$I$44, 4, 0), 0)</f>
        <v>0</v>
      </c>
      <c r="T14" s="38">
        <f>IFERROR(VLOOKUP(B14,'Охрид Трчат'!$C$11:$I$20, 4, 0), 0)</f>
        <v>7.8443113772455089</v>
      </c>
      <c r="U14" s="38">
        <f>IFERROR(VLOOKUP(B14,'Охрид Трчат'!$C$35:$I$44, 4, 0), 0)</f>
        <v>0</v>
      </c>
      <c r="V14"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16.437192356110913</v>
      </c>
      <c r="W14" s="79">
        <f>COUNTIF(Table2723[[#This Row],[Гевгелија 10км]:[Ohrid 5km]], "&gt;0")</f>
        <v>2</v>
      </c>
      <c r="X14" s="83">
        <f>Table2723[[#This Row],[Вкупно]]/Table2723[[#This Row],[Трки во топ 10]]</f>
        <v>8.2185961780554564</v>
      </c>
    </row>
    <row r="15" spans="1:24" x14ac:dyDescent="0.3">
      <c r="A15" s="31">
        <f t="shared" si="0"/>
        <v>12</v>
      </c>
      <c r="B15" s="44" t="s">
        <v>9</v>
      </c>
      <c r="C15" s="38">
        <f>IFERROR(VLOOKUP(B15,Гевгелија!$C$11:$I$20, 4, 0), 0)</f>
        <v>8.7764182424916566</v>
      </c>
      <c r="D15" s="38">
        <f>IFERROR(VLOOKUP(B15,Гевгелија!$C$35:$I$44, 4, 0), 0)</f>
        <v>0</v>
      </c>
      <c r="E15" s="38">
        <f>IFERROR(VLOOKUP(B15,СупериорРанс!$C$11:$I$20, 4, 0), 0)</f>
        <v>0</v>
      </c>
      <c r="F15" s="38">
        <f>IFERROR(VLOOKUP(B15,СупериорРанс!$C$34:$I$43, 4, 0), 0)</f>
        <v>7.8758949880668263</v>
      </c>
      <c r="G15" s="38">
        <f>IFERROR(VLOOKUP(B15,'Halk Eco'!$C$11:$I$20, 4, 0), 0)</f>
        <v>8.3982202447163505</v>
      </c>
      <c r="H15" s="38">
        <f>IFERROR(VLOOKUP(B15,Кавадарци!$C$11:$I$20, 4, 0), 0)</f>
        <v>0</v>
      </c>
      <c r="I15" s="38">
        <f>IFERROR(VLOOKUP(B15,Кавадарци!$C$34:$I$43, 4, 0), 0)</f>
        <v>0</v>
      </c>
      <c r="J15" s="38">
        <f>IFERROR(VLOOKUP(B15,Кавадарци!$C$58:$I$67, 4, 0), 0)</f>
        <v>7.2911694510739853</v>
      </c>
      <c r="K15" s="38">
        <f>IFERROR(VLOOKUP(B15,Битола!$C$11:$I$20, 4, 0), 0)</f>
        <v>0</v>
      </c>
      <c r="L15" s="38">
        <f>IFERROR(VLOOKUP(B15,Битола!$C$35:$I$44, 4, 0), 0)</f>
        <v>0</v>
      </c>
      <c r="M15" s="38">
        <f>IFERROR(VLOOKUP(B15,Битола!$C$58:$I$67, 4, 0), 0)</f>
        <v>9.0453460620525057</v>
      </c>
      <c r="N15" s="38">
        <f>IFERROR(VLOOKUP(B15,'Велес-Рацин'!$C$11:$I$20, 4, 0), 0)</f>
        <v>0</v>
      </c>
      <c r="O15" s="38">
        <f>IFERROR(VLOOKUP(B15,'Велес-Рацин'!$C$35:$I$44, 4, 0), 0)</f>
        <v>7.3389021479713605</v>
      </c>
      <c r="P15" s="38">
        <f>IFERROR(VLOOKUP(B15,Прилеп!$C$11:$I$20, 4, 0), 0)</f>
        <v>0</v>
      </c>
      <c r="Q15" s="38">
        <f>IFERROR(VLOOKUP(B15,Прилеп!$C$35:$I$44, 4, 0), 0)</f>
        <v>8.5083532219570408</v>
      </c>
      <c r="R15" s="38">
        <f>IFERROR(VLOOKUP(B15,КRUN!$C$11:$I$20, 4, 0), 0)</f>
        <v>0</v>
      </c>
      <c r="S15" s="38">
        <f>IFERROR(VLOOKUP(B15,КRUN!$C$35:$I$44, 4, 0), 0)</f>
        <v>8.4128878281622903</v>
      </c>
      <c r="T15" s="38">
        <f>IFERROR(VLOOKUP(B15,'Охрид Трчат'!$C$11:$I$20, 4, 0), 0)</f>
        <v>0</v>
      </c>
      <c r="U15" s="38">
        <f>IFERROR(VLOOKUP(B15,'Охрид Трчат'!$C$35:$I$44, 4, 0), 0)</f>
        <v>0</v>
      </c>
      <c r="V15"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65.64719218649202</v>
      </c>
      <c r="W15" s="70">
        <f>COUNTIF(Table2723[[#This Row],[Гевгелија 10км]:[Ohrid 5km]], "&gt;0")</f>
        <v>8</v>
      </c>
      <c r="X15" s="83">
        <f>Table2723[[#This Row],[Вкупно]]/Table2723[[#This Row],[Трки во топ 10]]</f>
        <v>8.2058990233115026</v>
      </c>
    </row>
    <row r="16" spans="1:24" x14ac:dyDescent="0.3">
      <c r="A16" s="31">
        <f t="shared" si="0"/>
        <v>13</v>
      </c>
      <c r="B16" s="44" t="s">
        <v>39</v>
      </c>
      <c r="C16" s="38">
        <f>IFERROR(VLOOKUP(B16,Гевгелија!$C$11:$I$20, 4, 0), 0)</f>
        <v>0</v>
      </c>
      <c r="D16" s="38">
        <f>IFERROR(VLOOKUP(B16,Гевгелија!$C$35:$I$44, 4, 0), 0)</f>
        <v>8.5202863961813851</v>
      </c>
      <c r="E16" s="38">
        <f>IFERROR(VLOOKUP(B16,СупериорРанс!$C$11:$I$20, 4, 0), 0)</f>
        <v>0</v>
      </c>
      <c r="F16" s="38">
        <f>IFERROR(VLOOKUP(B16,СупериорРанс!$C$34:$I$43, 4, 0), 0)</f>
        <v>7.9952267303102627</v>
      </c>
      <c r="G16" s="38">
        <f>IFERROR(VLOOKUP(B16,'Halk Eco'!$C$11:$I$20, 4, 0), 0)</f>
        <v>0</v>
      </c>
      <c r="H16" s="38">
        <f>IFERROR(VLOOKUP(B16,Кавадарци!$C$11:$I$20, 4, 0), 0)</f>
        <v>7.5605311116896647</v>
      </c>
      <c r="I16" s="38">
        <f>IFERROR(VLOOKUP(B16,Кавадарци!$C$34:$I$43, 4, 0), 0)</f>
        <v>0</v>
      </c>
      <c r="J16" s="38">
        <f>IFERROR(VLOOKUP(B16,Кавадарци!$C$58:$I$67, 4, 0), 0)</f>
        <v>0</v>
      </c>
      <c r="K16" s="38">
        <f>IFERROR(VLOOKUP(B16,Битола!$C$11:$I$20, 4, 0), 0)</f>
        <v>0</v>
      </c>
      <c r="L16" s="38">
        <f>IFERROR(VLOOKUP(B16,Битола!$C$35:$I$44, 4, 0), 0)</f>
        <v>0</v>
      </c>
      <c r="M16" s="38">
        <f>IFERROR(VLOOKUP(B16,Битола!$C$58:$I$67, 4, 0), 0)</f>
        <v>8.3890214797136036</v>
      </c>
      <c r="N16" s="38">
        <f>IFERROR(VLOOKUP(B16,'Велес-Рацин'!$C$11:$I$20, 4, 0), 0)</f>
        <v>0</v>
      </c>
      <c r="O16" s="38">
        <f>IFERROR(VLOOKUP(B16,'Велес-Рацин'!$C$35:$I$44, 4, 0), 0)</f>
        <v>0</v>
      </c>
      <c r="P16" s="38">
        <f>IFERROR(VLOOKUP(B16,Прилеп!$C$11:$I$20, 4, 0), 0)</f>
        <v>0</v>
      </c>
      <c r="Q16" s="38">
        <f>IFERROR(VLOOKUP(B16,Прилеп!$C$35:$I$44, 4, 0), 0)</f>
        <v>8.1742243436754176</v>
      </c>
      <c r="R16" s="38">
        <f>IFERROR(VLOOKUP(B16,КRUN!$C$11:$I$20, 4, 0), 0)</f>
        <v>0</v>
      </c>
      <c r="S16" s="38">
        <f>IFERROR(VLOOKUP(B16,КRUN!$C$35:$I$44, 4, 0), 0)</f>
        <v>0</v>
      </c>
      <c r="T16" s="38">
        <f>IFERROR(VLOOKUP(B16,'Охрид Трчат'!$C$11:$I$20, 4, 0), 0)</f>
        <v>0</v>
      </c>
      <c r="U16" s="38">
        <f>IFERROR(VLOOKUP(B16,'Охрид Трчат'!$C$35:$I$44, 4, 0), 0)</f>
        <v>0</v>
      </c>
      <c r="V16"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40.639290061570335</v>
      </c>
      <c r="W16" s="70">
        <f>COUNTIF(Table2723[[#This Row],[Гевгелија 10км]:[Ohrid 5km]], "&gt;0")</f>
        <v>5</v>
      </c>
      <c r="X16" s="83">
        <f>Table2723[[#This Row],[Вкупно]]/Table2723[[#This Row],[Трки во топ 10]]</f>
        <v>8.1278580123140678</v>
      </c>
    </row>
    <row r="17" spans="1:24" x14ac:dyDescent="0.3">
      <c r="A17" s="31">
        <f t="shared" si="0"/>
        <v>14</v>
      </c>
      <c r="B17" s="44" t="s">
        <v>23</v>
      </c>
      <c r="C17" s="40">
        <f>IFERROR(VLOOKUP(B17,Гевгелија!$C$11:$I$20, 4, 0), 0)</f>
        <v>0</v>
      </c>
      <c r="D17" s="40">
        <f>IFERROR(VLOOKUP(B17,Гевгелија!$C$35:$I$44, 4, 0), 0)</f>
        <v>0</v>
      </c>
      <c r="E17" s="40">
        <f>IFERROR(VLOOKUP(B17,СупериорРанс!$C$11:$I$20, 4, 0), 0)</f>
        <v>0</v>
      </c>
      <c r="F17" s="40">
        <f>IFERROR(VLOOKUP(B17,СупериорРанс!$C$34:$I$43, 4, 0), 0)</f>
        <v>0</v>
      </c>
      <c r="G17" s="40">
        <f>IFERROR(VLOOKUP(B17,'Halk Eco'!$C$11:$I$20, 4, 0), 0)</f>
        <v>8.5150166852057847</v>
      </c>
      <c r="H17" s="40">
        <f>IFERROR(VLOOKUP(B17,Кавадарци!$C$11:$I$20, 4, 0), 0)</f>
        <v>0</v>
      </c>
      <c r="I17" s="40">
        <f>IFERROR(VLOOKUP(B17,Кавадарци!$C$34:$I$43, 4, 0), 0)</f>
        <v>0</v>
      </c>
      <c r="J17" s="40">
        <f>IFERROR(VLOOKUP(B17,Кавадарци!$C$58:$I$67, 4, 0), 0)</f>
        <v>0</v>
      </c>
      <c r="K17" s="40">
        <f>IFERROR(VLOOKUP(B17,Битола!$C$11:$I$20, 4, 0), 0)</f>
        <v>0</v>
      </c>
      <c r="L17" s="40">
        <f>IFERROR(VLOOKUP(B17,Битола!$C$35:$I$44, 4, 0), 0)</f>
        <v>0</v>
      </c>
      <c r="M17" s="40">
        <f>IFERROR(VLOOKUP(B17,Битола!$C$58:$I$67, 4, 0), 0)</f>
        <v>0</v>
      </c>
      <c r="N17" s="40">
        <f>IFERROR(VLOOKUP(B17,'Велес-Рацин'!$C$11:$I$20, 4, 0), 0)</f>
        <v>0</v>
      </c>
      <c r="O17" s="40">
        <f>IFERROR(VLOOKUP(B17,'Велес-Рацин'!$C$35:$I$44, 4, 0), 0)</f>
        <v>0</v>
      </c>
      <c r="P17" s="40">
        <f>IFERROR(VLOOKUP(B17,Прилеп!$C$11:$I$20, 4, 0), 0)</f>
        <v>0</v>
      </c>
      <c r="Q17" s="40">
        <f>IFERROR(VLOOKUP(B17,Прилеп!$C$35:$I$44, 4, 0), 0)</f>
        <v>0</v>
      </c>
      <c r="R17" s="40">
        <f>IFERROR(VLOOKUP(B17,КRUN!$C$11:$I$20, 4, 0), 0)</f>
        <v>0</v>
      </c>
      <c r="S17" s="40">
        <f>IFERROR(VLOOKUP(B17,КRUN!$C$35:$I$44, 4, 0), 0)</f>
        <v>0</v>
      </c>
      <c r="T17" s="40">
        <f>IFERROR(VLOOKUP(B17,'Охрид Трчат'!$C$11:$I$20, 4, 0), 0)</f>
        <v>7.6933090341057024</v>
      </c>
      <c r="U17" s="40">
        <f>IFERROR(VLOOKUP(B17,'Охрид Трчат'!$C$35:$I$44, 4, 0), 0)</f>
        <v>0</v>
      </c>
      <c r="V17"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16.208325719311489</v>
      </c>
      <c r="W17" s="70">
        <f>COUNTIF(Table2723[[#This Row],[Гевгелија 10км]:[Ohrid 5km]], "&gt;0")</f>
        <v>2</v>
      </c>
      <c r="X17" s="83">
        <f>Table2723[[#This Row],[Вкупно]]/Table2723[[#This Row],[Трки во топ 10]]</f>
        <v>8.1041628596557445</v>
      </c>
    </row>
    <row r="18" spans="1:24" x14ac:dyDescent="0.3">
      <c r="A18" s="31">
        <f t="shared" si="0"/>
        <v>15</v>
      </c>
      <c r="B18" s="44" t="s">
        <v>22</v>
      </c>
      <c r="C18" s="38">
        <f>IFERROR(VLOOKUP(B18,Гевгелија!$C$11:$I$20, 4, 0), 0)</f>
        <v>0</v>
      </c>
      <c r="D18" s="38">
        <f>IFERROR(VLOOKUP(B18,Гевгелија!$C$35:$I$44, 4, 0), 0)</f>
        <v>0</v>
      </c>
      <c r="E18" s="38">
        <f>IFERROR(VLOOKUP(B18,СупериорРанс!$C$11:$I$20, 4, 0), 0)</f>
        <v>0</v>
      </c>
      <c r="F18" s="38">
        <f>IFERROR(VLOOKUP(B18,СупериорРанс!$C$34:$I$43, 4, 0), 0)</f>
        <v>8.0310262529832936</v>
      </c>
      <c r="G18" s="38">
        <f>IFERROR(VLOOKUP(B18,'Halk Eco'!$C$11:$I$20, 4, 0), 0)</f>
        <v>8.6596218020022242</v>
      </c>
      <c r="H18" s="38">
        <f>IFERROR(VLOOKUP(B18,Кавадарци!$C$11:$I$20, 4, 0), 0)</f>
        <v>0</v>
      </c>
      <c r="I18" s="38">
        <f>IFERROR(VLOOKUP(B18,Кавадарци!$C$34:$I$43, 4, 0), 0)</f>
        <v>8.0144605116796441</v>
      </c>
      <c r="J18" s="38">
        <f>IFERROR(VLOOKUP(B18,Кавадарци!$C$58:$I$67, 4, 0), 0)</f>
        <v>0</v>
      </c>
      <c r="K18" s="38">
        <f>IFERROR(VLOOKUP(B18,Битола!$C$11:$I$20, 4, 0), 0)</f>
        <v>0</v>
      </c>
      <c r="L18" s="38">
        <f>IFERROR(VLOOKUP(B18,Битола!$C$35:$I$44, 4, 0), 0)</f>
        <v>8.7430478309232491</v>
      </c>
      <c r="M18" s="38">
        <f>IFERROR(VLOOKUP(B18,Битола!$C$58:$I$67, 4, 0), 0)</f>
        <v>0</v>
      </c>
      <c r="N18" s="38">
        <f>IFERROR(VLOOKUP(B18,'Велес-Рацин'!$C$11:$I$20, 4, 0), 0)</f>
        <v>0</v>
      </c>
      <c r="O18" s="38">
        <f>IFERROR(VLOOKUP(B18,'Велес-Рацин'!$C$35:$I$44, 4, 0), 0)</f>
        <v>7.5059665871121712</v>
      </c>
      <c r="P18" s="38">
        <f>IFERROR(VLOOKUP(B18,Прилеп!$C$11:$I$20, 4, 0), 0)</f>
        <v>8.8042269187986655</v>
      </c>
      <c r="Q18" s="38">
        <f>IFERROR(VLOOKUP(B18,Прилеп!$C$35:$I$44, 4, 0), 0)</f>
        <v>0</v>
      </c>
      <c r="R18" s="38">
        <f>IFERROR(VLOOKUP(B18,КRUN!$C$11:$I$20, 4, 0), 0)</f>
        <v>0</v>
      </c>
      <c r="S18" s="38">
        <f>IFERROR(VLOOKUP(B18,КRUN!$C$35:$I$44, 4, 0), 0)</f>
        <v>8.2935560859188548</v>
      </c>
      <c r="T18" s="38">
        <f>IFERROR(VLOOKUP(B18,'Охрид Трчат'!$C$11:$I$20, 4, 0), 0)</f>
        <v>0</v>
      </c>
      <c r="U18" s="38">
        <f>IFERROR(VLOOKUP(B18,'Охрид Трчат'!$C$35:$I$44, 4, 0), 0)</f>
        <v>6.2052505966587113</v>
      </c>
      <c r="V18"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64.257156586076803</v>
      </c>
      <c r="W18" s="70">
        <f>COUNTIF(Table2723[[#This Row],[Гевгелија 10км]:[Ohrid 5km]], "&gt;0")</f>
        <v>8</v>
      </c>
      <c r="X18" s="83">
        <f>Table2723[[#This Row],[Вкупно]]/Table2723[[#This Row],[Трки во топ 10]]</f>
        <v>8.0321445732596004</v>
      </c>
    </row>
    <row r="19" spans="1:24" x14ac:dyDescent="0.3">
      <c r="A19" s="31">
        <f t="shared" si="0"/>
        <v>16</v>
      </c>
      <c r="B19" s="44" t="s">
        <v>58</v>
      </c>
      <c r="C19" s="38">
        <f>IFERROR(VLOOKUP(B19,Гевгелија!$C$11:$I$20, 4, 0), 0)</f>
        <v>0</v>
      </c>
      <c r="D19" s="38">
        <f>IFERROR(VLOOKUP(B19,Гевгелија!$C$35:$I$44, 4, 0), 0)</f>
        <v>0</v>
      </c>
      <c r="E19" s="38">
        <f>IFERROR(VLOOKUP(B19,СупериорРанс!$C$11:$I$20, 4, 0), 0)</f>
        <v>0</v>
      </c>
      <c r="F19" s="38">
        <f>IFERROR(VLOOKUP(B19,СупериорРанс!$C$34:$I$43, 4, 0), 0)</f>
        <v>0</v>
      </c>
      <c r="G19" s="38">
        <f>IFERROR(VLOOKUP(B19,'Halk Eco'!$C$11:$I$20, 4, 0), 0)</f>
        <v>0</v>
      </c>
      <c r="H19" s="38">
        <f>IFERROR(VLOOKUP(B19,Кавадарци!$C$11:$I$20, 4, 0), 0)</f>
        <v>8.0057276750846125</v>
      </c>
      <c r="I19" s="38">
        <f>IFERROR(VLOOKUP(B19,Кавадарци!$C$34:$I$43, 4, 0), 0)</f>
        <v>0</v>
      </c>
      <c r="J19" s="38">
        <f>IFERROR(VLOOKUP(B19,Кавадарци!$C$58:$I$67, 4, 0), 0)</f>
        <v>0</v>
      </c>
      <c r="K19" s="38">
        <f>IFERROR(VLOOKUP(B19,Битола!$C$11:$I$20, 4, 0), 0)</f>
        <v>0</v>
      </c>
      <c r="L19" s="38">
        <f>IFERROR(VLOOKUP(B19,Битола!$C$35:$I$44, 4, 0), 0)</f>
        <v>0</v>
      </c>
      <c r="M19" s="38">
        <f>IFERROR(VLOOKUP(B19,Битола!$C$58:$I$67, 4, 0), 0)</f>
        <v>0</v>
      </c>
      <c r="N19" s="38">
        <f>IFERROR(VLOOKUP(B19,'Велес-Рацин'!$C$11:$I$20, 4, 0), 0)</f>
        <v>0</v>
      </c>
      <c r="O19" s="38">
        <f>IFERROR(VLOOKUP(B19,'Велес-Рацин'!$C$35:$I$44, 4, 0), 0)</f>
        <v>0</v>
      </c>
      <c r="P19" s="38">
        <f>IFERROR(VLOOKUP(B19,Прилеп!$C$11:$I$20, 4, 0), 0)</f>
        <v>0</v>
      </c>
      <c r="Q19" s="38">
        <f>IFERROR(VLOOKUP(B19,Прилеп!$C$35:$I$44, 4, 0), 0)</f>
        <v>0</v>
      </c>
      <c r="R19" s="38">
        <f>IFERROR(VLOOKUP(B19,КRUN!$C$11:$I$20, 4, 0), 0)</f>
        <v>0</v>
      </c>
      <c r="S19" s="38">
        <f>IFERROR(VLOOKUP(B19,КRUN!$C$35:$I$44, 4, 0), 0)</f>
        <v>0</v>
      </c>
      <c r="T19" s="38">
        <f>IFERROR(VLOOKUP(B19,'Охрид Трчат'!$C$11:$I$20, 4, 0), 0)</f>
        <v>0</v>
      </c>
      <c r="U19" s="38">
        <f>IFERROR(VLOOKUP(B19,'Охрид Трчат'!$C$35:$I$44, 4, 0), 0)</f>
        <v>0</v>
      </c>
      <c r="V19"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8.0057276750846125</v>
      </c>
      <c r="W19" s="70">
        <f>COUNTIF(Table2723[[#This Row],[Гевгелија 10км]:[Ohrid 5km]], "&gt;0")</f>
        <v>1</v>
      </c>
      <c r="X19" s="83">
        <f>Table2723[[#This Row],[Вкупно]]/Table2723[[#This Row],[Трки во топ 10]]</f>
        <v>8.0057276750846125</v>
      </c>
    </row>
    <row r="20" spans="1:24" x14ac:dyDescent="0.3">
      <c r="A20" s="31">
        <f t="shared" si="0"/>
        <v>17</v>
      </c>
      <c r="B20" s="44" t="s">
        <v>24</v>
      </c>
      <c r="C20" s="38">
        <f>IFERROR(VLOOKUP(B20,Гевгелија!$C$11:$I$20, 4, 0), 0)</f>
        <v>0</v>
      </c>
      <c r="D20" s="38">
        <f>IFERROR(VLOOKUP(B20,Гевгелија!$C$35:$I$44, 4, 0), 0)</f>
        <v>0</v>
      </c>
      <c r="E20" s="38">
        <f>IFERROR(VLOOKUP(B20,СупериорРанс!$C$11:$I$20, 4, 0), 0)</f>
        <v>8.3147942157953274</v>
      </c>
      <c r="F20" s="38">
        <f>IFERROR(VLOOKUP(B20,СупериорРанс!$C$34:$I$43, 4, 0), 0)</f>
        <v>0</v>
      </c>
      <c r="G20" s="38">
        <f>IFERROR(VLOOKUP(B20,'Halk Eco'!$C$11:$I$20, 4, 0), 0)</f>
        <v>8.4149054505005552</v>
      </c>
      <c r="H20" s="38">
        <f>IFERROR(VLOOKUP(B20,Кавадарци!$C$11:$I$20, 4, 0), 0)</f>
        <v>8.1411090861754758</v>
      </c>
      <c r="I20" s="38">
        <f>IFERROR(VLOOKUP(B20,Кавадарци!$C$34:$I$43, 4, 0), 0)</f>
        <v>0</v>
      </c>
      <c r="J20" s="38">
        <f>IFERROR(VLOOKUP(B20,Кавадарци!$C$58:$I$67, 4, 0), 0)</f>
        <v>0</v>
      </c>
      <c r="K20" s="38">
        <f>IFERROR(VLOOKUP(B20,Битола!$C$11:$I$20, 4, 0), 0)</f>
        <v>7.9614683676126008</v>
      </c>
      <c r="L20" s="38">
        <f>IFERROR(VLOOKUP(B20,Битола!$C$35:$I$44, 4, 0), 0)</f>
        <v>0</v>
      </c>
      <c r="M20" s="38">
        <f>IFERROR(VLOOKUP(B20,Битола!$C$58:$I$67, 4, 0), 0)</f>
        <v>0</v>
      </c>
      <c r="N20" s="38">
        <f>IFERROR(VLOOKUP(B20,'Велес-Рацин'!$C$11:$I$20, 4, 0), 0)</f>
        <v>7.8031145717463843</v>
      </c>
      <c r="O20" s="38">
        <f>IFERROR(VLOOKUP(B20,'Велес-Рацин'!$C$35:$I$44, 4, 0), 0)</f>
        <v>0</v>
      </c>
      <c r="P20" s="38">
        <f>IFERROR(VLOOKUP(B20,Прилеп!$C$11:$I$20, 4, 0), 0)</f>
        <v>0</v>
      </c>
      <c r="Q20" s="38">
        <f>IFERROR(VLOOKUP(B20,Прилеп!$C$35:$I$44, 4, 0), 0)</f>
        <v>0</v>
      </c>
      <c r="R20" s="38">
        <f>IFERROR(VLOOKUP(B20,КRUN!$C$11:$I$20, 4, 0), 0)</f>
        <v>7.7975528364849831</v>
      </c>
      <c r="S20" s="38">
        <f>IFERROR(VLOOKUP(B20,КRUN!$C$35:$I$44, 4, 0), 0)</f>
        <v>0</v>
      </c>
      <c r="T20" s="38">
        <f>IFERROR(VLOOKUP(B20,'Охрид Трчат'!$C$11:$I$20, 4, 0), 0)</f>
        <v>7.5631346003644886</v>
      </c>
      <c r="U20" s="38">
        <f>IFERROR(VLOOKUP(B20,'Охрид Трчат'!$C$35:$I$44, 4, 0), 0)</f>
        <v>0</v>
      </c>
      <c r="V20"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55.99607912867981</v>
      </c>
      <c r="W20" s="70">
        <f>COUNTIF(Table2723[[#This Row],[Гевгелија 10км]:[Ohrid 5km]], "&gt;0")</f>
        <v>7</v>
      </c>
      <c r="X20" s="83">
        <f>Table2723[[#This Row],[Вкупно]]/Table2723[[#This Row],[Трки во топ 10]]</f>
        <v>7.9994398755256872</v>
      </c>
    </row>
    <row r="21" spans="1:24" x14ac:dyDescent="0.3">
      <c r="A21" s="31">
        <f t="shared" si="0"/>
        <v>18</v>
      </c>
      <c r="B21" s="44" t="s">
        <v>15</v>
      </c>
      <c r="C21" s="40">
        <f>IFERROR(VLOOKUP(B21,Гевгелија!$C$11:$I$20, 4, 0), 0)</f>
        <v>8.2758620689655178</v>
      </c>
      <c r="D21" s="40">
        <f>IFERROR(VLOOKUP(B21,Гевгелија!$C$35:$I$44, 4, 0), 0)</f>
        <v>0</v>
      </c>
      <c r="E21" s="40">
        <f>IFERROR(VLOOKUP(B21,СупериорРанс!$C$11:$I$20, 4, 0), 0)</f>
        <v>0</v>
      </c>
      <c r="F21" s="40">
        <f>IFERROR(VLOOKUP(B21,СупериорРанс!$C$34:$I$43, 4, 0), 0)</f>
        <v>0</v>
      </c>
      <c r="G21" s="40">
        <f>IFERROR(VLOOKUP(B21,'Halk Eco'!$C$11:$I$20, 4, 0), 0)</f>
        <v>0</v>
      </c>
      <c r="H21" s="40">
        <f>IFERROR(VLOOKUP(B21,Кавадарци!$C$11:$I$20, 4, 0), 0)</f>
        <v>0</v>
      </c>
      <c r="I21" s="40">
        <f>IFERROR(VLOOKUP(B21,Кавадарци!$C$34:$I$43, 4, 0), 0)</f>
        <v>0</v>
      </c>
      <c r="J21" s="40">
        <f>IFERROR(VLOOKUP(B21,Кавадарци!$C$58:$I$67, 4, 0), 0)</f>
        <v>0</v>
      </c>
      <c r="K21" s="40">
        <f>IFERROR(VLOOKUP(B21,Битола!$C$11:$I$20, 4, 0), 0)</f>
        <v>7.6907055454308768</v>
      </c>
      <c r="L21" s="40">
        <f>IFERROR(VLOOKUP(B21,Битола!$C$35:$I$44, 4, 0), 0)</f>
        <v>0</v>
      </c>
      <c r="M21" s="40">
        <f>IFERROR(VLOOKUP(B21,Битола!$C$58:$I$67, 4, 0), 0)</f>
        <v>0</v>
      </c>
      <c r="N21" s="40">
        <f>IFERROR(VLOOKUP(B21,'Велес-Рацин'!$C$11:$I$20, 4, 0), 0)</f>
        <v>0</v>
      </c>
      <c r="O21" s="40">
        <f>IFERROR(VLOOKUP(B21,'Велес-Рацин'!$C$35:$I$44, 4, 0), 0)</f>
        <v>0</v>
      </c>
      <c r="P21" s="40">
        <f>IFERROR(VLOOKUP(B21,Прилеп!$C$11:$I$20, 4, 0), 0)</f>
        <v>0</v>
      </c>
      <c r="Q21" s="40">
        <f>IFERROR(VLOOKUP(B21,Прилеп!$C$35:$I$44, 4, 0), 0)</f>
        <v>0</v>
      </c>
      <c r="R21" s="40">
        <f>IFERROR(VLOOKUP(B21,КRUN!$C$11:$I$20, 4, 0), 0)</f>
        <v>0</v>
      </c>
      <c r="S21" s="40">
        <f>IFERROR(VLOOKUP(B21,КRUN!$C$35:$I$44, 4, 0), 0)</f>
        <v>0</v>
      </c>
      <c r="T21" s="40">
        <f>IFERROR(VLOOKUP(B21,'Охрид Трчат'!$C$11:$I$20, 4, 0), 0)</f>
        <v>0</v>
      </c>
      <c r="U21" s="40">
        <f>IFERROR(VLOOKUP(B21,'Охрид Трчат'!$C$35:$I$44, 4, 0), 0)</f>
        <v>0</v>
      </c>
      <c r="V21"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15.966567614396395</v>
      </c>
      <c r="W21" s="70">
        <f>COUNTIF(Table2723[[#This Row],[Гевгелија 10км]:[Ohrid 5km]], "&gt;0")</f>
        <v>2</v>
      </c>
      <c r="X21" s="83">
        <f>Table2723[[#This Row],[Вкупно]]/Table2723[[#This Row],[Трки во топ 10]]</f>
        <v>7.9832838071981973</v>
      </c>
    </row>
    <row r="22" spans="1:24" x14ac:dyDescent="0.3">
      <c r="A22" s="31">
        <f t="shared" si="0"/>
        <v>19</v>
      </c>
      <c r="B22" s="44" t="s">
        <v>14</v>
      </c>
      <c r="C22" s="40">
        <f>IFERROR(VLOOKUP(B22,Гевгелија!$C$11:$I$20, 4, 0), 0)</f>
        <v>8.309232480533927</v>
      </c>
      <c r="D22" s="40">
        <f>IFERROR(VLOOKUP(B22,Гевгелија!$C$35:$I$44, 4, 0), 0)</f>
        <v>0</v>
      </c>
      <c r="E22" s="40">
        <f>IFERROR(VLOOKUP(B22,СупериорРанс!$C$11:$I$20, 4, 0), 0)</f>
        <v>8.1479421579532811</v>
      </c>
      <c r="F22" s="40">
        <f>IFERROR(VLOOKUP(B22,СупериорРанс!$C$34:$I$43, 4, 0), 0)</f>
        <v>0</v>
      </c>
      <c r="G22" s="40">
        <f>IFERROR(VLOOKUP(B22,'Halk Eco'!$C$11:$I$20, 4, 0), 0)</f>
        <v>0</v>
      </c>
      <c r="H22" s="40">
        <f>IFERROR(VLOOKUP(B22,Кавадарци!$C$11:$I$20, 4, 0), 0)</f>
        <v>0</v>
      </c>
      <c r="I22" s="40">
        <f>IFERROR(VLOOKUP(B22,Кавадарци!$C$34:$I$43, 4, 0), 0)</f>
        <v>0</v>
      </c>
      <c r="J22" s="40">
        <f>IFERROR(VLOOKUP(B22,Кавадарци!$C$58:$I$67, 4, 0), 0)</f>
        <v>0</v>
      </c>
      <c r="K22" s="40">
        <f>IFERROR(VLOOKUP(B22,Битола!$C$11:$I$20, 4, 0), 0)</f>
        <v>0</v>
      </c>
      <c r="L22" s="40">
        <f>IFERROR(VLOOKUP(B22,Битола!$C$35:$I$44, 4, 0), 0)</f>
        <v>8.1034482758620676</v>
      </c>
      <c r="M22" s="40">
        <f>IFERROR(VLOOKUP(B22,Битола!$C$58:$I$67, 4, 0), 0)</f>
        <v>0</v>
      </c>
      <c r="N22" s="40">
        <f>IFERROR(VLOOKUP(B22,'Велес-Рацин'!$C$11:$I$20, 4, 0), 0)</f>
        <v>7.2413793103448274</v>
      </c>
      <c r="O22" s="40">
        <f>IFERROR(VLOOKUP(B22,'Велес-Рацин'!$C$35:$I$44, 4, 0), 0)</f>
        <v>0</v>
      </c>
      <c r="P22" s="40">
        <f>IFERROR(VLOOKUP(B22,Прилеп!$C$11:$I$20, 4, 0), 0)</f>
        <v>8.0422691879866512</v>
      </c>
      <c r="Q22" s="40">
        <f>IFERROR(VLOOKUP(B22,Прилеп!$C$35:$I$44, 4, 0), 0)</f>
        <v>0</v>
      </c>
      <c r="R22" s="40">
        <f>IFERROR(VLOOKUP(B22,КRUN!$C$11:$I$20, 4, 0), 0)</f>
        <v>8.0478309232480534</v>
      </c>
      <c r="S22" s="40">
        <f>IFERROR(VLOOKUP(B22,КRUN!$C$35:$I$44, 4, 0), 0)</f>
        <v>0</v>
      </c>
      <c r="T22" s="40">
        <f>IFERROR(VLOOKUP(B22,'Охрид Трчат'!$C$11:$I$20, 4, 0), 0)</f>
        <v>7.6126008851861489</v>
      </c>
      <c r="U22" s="40">
        <f>IFERROR(VLOOKUP(B22,'Охрид Трчат'!$C$35:$I$44, 4, 0), 0)</f>
        <v>0</v>
      </c>
      <c r="V22"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55.504703221114958</v>
      </c>
      <c r="W22" s="70">
        <f>COUNTIF(Table2723[[#This Row],[Гевгелија 10км]:[Ohrid 5km]], "&gt;0")</f>
        <v>7</v>
      </c>
      <c r="X22" s="83">
        <f>Table2723[[#This Row],[Вкупно]]/Table2723[[#This Row],[Трки во топ 10]]</f>
        <v>7.9292433173021371</v>
      </c>
    </row>
    <row r="23" spans="1:24" x14ac:dyDescent="0.3">
      <c r="A23" s="31">
        <f t="shared" si="0"/>
        <v>20</v>
      </c>
      <c r="B23" s="44" t="s">
        <v>26</v>
      </c>
      <c r="C23" s="40">
        <f>IFERROR(VLOOKUP(B23,Гевгелија!$C$11:$I$20, 4, 0), 0)</f>
        <v>0</v>
      </c>
      <c r="D23" s="40">
        <f>IFERROR(VLOOKUP(B23,Гевгелија!$C$35:$I$44, 4, 0), 0)</f>
        <v>0</v>
      </c>
      <c r="E23" s="40">
        <f>IFERROR(VLOOKUP(B23,СупериорРанс!$C$11:$I$20, 4, 0), 0)</f>
        <v>7.819799777530589</v>
      </c>
      <c r="F23" s="40">
        <f>IFERROR(VLOOKUP(B23,СупериорРанс!$C$34:$I$43, 4, 0), 0)</f>
        <v>0</v>
      </c>
      <c r="G23" s="40">
        <f>IFERROR(VLOOKUP(B23,'Halk Eco'!$C$11:$I$20, 4, 0), 0)</f>
        <v>0</v>
      </c>
      <c r="H23" s="40">
        <f>IFERROR(VLOOKUP(B23,Кавадарци!$C$11:$I$20, 4, 0), 0)</f>
        <v>0</v>
      </c>
      <c r="I23" s="40">
        <f>IFERROR(VLOOKUP(B23,Кавадарци!$C$34:$I$43, 4, 0), 0)</f>
        <v>0</v>
      </c>
      <c r="J23" s="40">
        <f>IFERROR(VLOOKUP(B23,Кавадарци!$C$58:$I$67, 4, 0), 0)</f>
        <v>0</v>
      </c>
      <c r="K23" s="40">
        <f>IFERROR(VLOOKUP(B23,Битола!$C$11:$I$20, 4, 0), 0)</f>
        <v>0</v>
      </c>
      <c r="L23" s="40">
        <f>IFERROR(VLOOKUP(B23,Битола!$C$35:$I$44, 4, 0), 0)</f>
        <v>0</v>
      </c>
      <c r="M23" s="40">
        <f>IFERROR(VLOOKUP(B23,Битола!$C$58:$I$67, 4, 0), 0)</f>
        <v>0</v>
      </c>
      <c r="N23" s="40">
        <f>IFERROR(VLOOKUP(B23,'Велес-Рацин'!$C$11:$I$20, 4, 0), 0)</f>
        <v>0</v>
      </c>
      <c r="O23" s="40">
        <f>IFERROR(VLOOKUP(B23,'Велес-Рацин'!$C$35:$I$44, 4, 0), 0)</f>
        <v>0</v>
      </c>
      <c r="P23" s="40">
        <f>IFERROR(VLOOKUP(B23,Прилеп!$C$11:$I$20, 4, 0), 0)</f>
        <v>0</v>
      </c>
      <c r="Q23" s="40">
        <f>IFERROR(VLOOKUP(B23,Прилеп!$C$35:$I$44, 4, 0), 0)</f>
        <v>0</v>
      </c>
      <c r="R23" s="40">
        <f>IFERROR(VLOOKUP(B23,КRUN!$C$11:$I$20, 4, 0), 0)</f>
        <v>0</v>
      </c>
      <c r="S23" s="40">
        <f>IFERROR(VLOOKUP(B23,КRUN!$C$35:$I$44, 4, 0), 0)</f>
        <v>0</v>
      </c>
      <c r="T23" s="40">
        <f>IFERROR(VLOOKUP(B23,'Охрид Трчат'!$C$11:$I$20, 4, 0), 0)</f>
        <v>0</v>
      </c>
      <c r="U23" s="40">
        <f>IFERROR(VLOOKUP(B23,'Охрид Трчат'!$C$35:$I$44, 4, 0), 0)</f>
        <v>0</v>
      </c>
      <c r="V2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7.819799777530589</v>
      </c>
      <c r="W23" s="70">
        <f>COUNTIF(Table2723[[#This Row],[Гевгелија 10км]:[Ohrid 5km]], "&gt;0")</f>
        <v>1</v>
      </c>
      <c r="X23" s="83">
        <f>Table2723[[#This Row],[Вкупно]]/Table2723[[#This Row],[Трки во топ 10]]</f>
        <v>7.819799777530589</v>
      </c>
    </row>
    <row r="24" spans="1:24" x14ac:dyDescent="0.3">
      <c r="A24" s="31">
        <f t="shared" si="0"/>
        <v>21</v>
      </c>
      <c r="B24" s="44" t="s">
        <v>40</v>
      </c>
      <c r="C24" s="38">
        <f>IFERROR(VLOOKUP(B24,Гевгелија!$C$11:$I$20, 4, 0), 0)</f>
        <v>0</v>
      </c>
      <c r="D24" s="38">
        <f>IFERROR(VLOOKUP(B24,Гевгелија!$C$35:$I$44, 4, 0), 0)</f>
        <v>8.3532219570405744</v>
      </c>
      <c r="E24" s="38">
        <f>IFERROR(VLOOKUP(B24,СупериорРанс!$C$11:$I$20, 4, 0), 0)</f>
        <v>0</v>
      </c>
      <c r="F24" s="38">
        <f>IFERROR(VLOOKUP(B24,СупериорРанс!$C$34:$I$43, 4, 0), 0)</f>
        <v>7.9832935560859202</v>
      </c>
      <c r="G24" s="38">
        <f>IFERROR(VLOOKUP(B24,'Halk Eco'!$C$11:$I$20, 4, 0), 0)</f>
        <v>0</v>
      </c>
      <c r="H24" s="38">
        <f>IFERROR(VLOOKUP(B24,Кавадарци!$C$11:$I$20, 4, 0), 0)</f>
        <v>0</v>
      </c>
      <c r="I24" s="38">
        <f>IFERROR(VLOOKUP(B24,Кавадарци!$C$34:$I$43, 4, 0), 0)</f>
        <v>0</v>
      </c>
      <c r="J24" s="38">
        <f>IFERROR(VLOOKUP(B24,Кавадарци!$C$58:$I$67, 4, 0), 0)</f>
        <v>7.3627684964200482</v>
      </c>
      <c r="K24" s="38">
        <f>IFERROR(VLOOKUP(B24,Битола!$C$11:$I$20, 4, 0), 0)</f>
        <v>0</v>
      </c>
      <c r="L24" s="38">
        <f>IFERROR(VLOOKUP(B24,Битола!$C$35:$I$44, 4, 0), 0)</f>
        <v>0</v>
      </c>
      <c r="M24" s="38">
        <f>IFERROR(VLOOKUP(B24,Битола!$C$58:$I$67, 4, 0), 0)</f>
        <v>7.8042959427207634</v>
      </c>
      <c r="N24" s="38">
        <f>IFERROR(VLOOKUP(B24,'Велес-Рацин'!$C$11:$I$20, 4, 0), 0)</f>
        <v>0</v>
      </c>
      <c r="O24" s="38">
        <f>IFERROR(VLOOKUP(B24,'Велес-Рацин'!$C$35:$I$44, 4, 0), 0)</f>
        <v>6.9093078758949877</v>
      </c>
      <c r="P24" s="38">
        <f>IFERROR(VLOOKUP(B24,Прилеп!$C$11:$I$20, 4, 0), 0)</f>
        <v>0</v>
      </c>
      <c r="Q24" s="38">
        <f>IFERROR(VLOOKUP(B24,Прилеп!$C$35:$I$44, 4, 0), 0)</f>
        <v>8.1026252983293574</v>
      </c>
      <c r="R24" s="38">
        <f>IFERROR(VLOOKUP(B24,КRUN!$C$11:$I$20, 4, 0), 0)</f>
        <v>0</v>
      </c>
      <c r="S24" s="38">
        <f>IFERROR(VLOOKUP(B24,КRUN!$C$35:$I$44, 4, 0), 0)</f>
        <v>8.1503579952267309</v>
      </c>
      <c r="T24" s="38">
        <f>IFERROR(VLOOKUP(B24,'Охрид Трчат'!$C$11:$I$20, 4, 0), 0)</f>
        <v>0</v>
      </c>
      <c r="U24" s="38">
        <f>IFERROR(VLOOKUP(B24,'Охрид Трчат'!$C$35:$I$44, 4, 0), 0)</f>
        <v>0</v>
      </c>
      <c r="V24"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54.665871121718382</v>
      </c>
      <c r="W24" s="70">
        <f>COUNTIF(Table2723[[#This Row],[Гевгелија 10км]:[Ohrid 5km]], "&gt;0")</f>
        <v>7</v>
      </c>
      <c r="X24" s="83">
        <f>Table2723[[#This Row],[Вкупно]]/Table2723[[#This Row],[Трки во топ 10]]</f>
        <v>7.8094101602454833</v>
      </c>
    </row>
    <row r="25" spans="1:24" x14ac:dyDescent="0.3">
      <c r="A25" s="31">
        <f t="shared" si="0"/>
        <v>22</v>
      </c>
      <c r="B25" s="44" t="s">
        <v>13</v>
      </c>
      <c r="C25" s="38">
        <f>IFERROR(VLOOKUP(B25,Гевгелија!$C$11:$I$20, 4, 0), 0)</f>
        <v>8.3648498331479431</v>
      </c>
      <c r="D25" s="38">
        <f>IFERROR(VLOOKUP(B25,Гевгелија!$C$35:$I$44, 4, 0), 0)</f>
        <v>0</v>
      </c>
      <c r="E25" s="38">
        <f>IFERROR(VLOOKUP(B25,СупериорРанс!$C$11:$I$20, 4, 0), 0)</f>
        <v>7.9755283648498327</v>
      </c>
      <c r="F25" s="38">
        <f>IFERROR(VLOOKUP(B25,СупериорРанс!$C$34:$I$43, 4, 0), 0)</f>
        <v>0</v>
      </c>
      <c r="G25" s="38">
        <f>IFERROR(VLOOKUP(B25,'Halk Eco'!$C$11:$I$20, 4, 0), 0)</f>
        <v>0</v>
      </c>
      <c r="H25" s="38">
        <f>IFERROR(VLOOKUP(B25,Кавадарци!$C$11:$I$20, 4, 0), 0)</f>
        <v>0</v>
      </c>
      <c r="I25" s="38">
        <f>IFERROR(VLOOKUP(B25,Кавадарци!$C$34:$I$43, 4, 0), 0)</f>
        <v>0</v>
      </c>
      <c r="J25" s="38">
        <f>IFERROR(VLOOKUP(B25,Кавадарци!$C$58:$I$67, 4, 0), 0)</f>
        <v>0</v>
      </c>
      <c r="K25" s="38">
        <f>IFERROR(VLOOKUP(B25,Битола!$C$11:$I$20, 4, 0), 0)</f>
        <v>0</v>
      </c>
      <c r="L25" s="38">
        <f>IFERROR(VLOOKUP(B25,Битола!$C$35:$I$44, 4, 0), 0)</f>
        <v>0</v>
      </c>
      <c r="M25" s="38">
        <f>IFERROR(VLOOKUP(B25,Битола!$C$58:$I$67, 4, 0), 0)</f>
        <v>0</v>
      </c>
      <c r="N25" s="38">
        <f>IFERROR(VLOOKUP(B25,'Велес-Рацин'!$C$11:$I$20, 4, 0), 0)</f>
        <v>7.0022246941045605</v>
      </c>
      <c r="O25" s="38">
        <f>IFERROR(VLOOKUP(B25,'Велес-Рацин'!$C$35:$I$44, 4, 0), 0)</f>
        <v>0</v>
      </c>
      <c r="P25" s="38">
        <f>IFERROR(VLOOKUP(B25,Прилеп!$C$11:$I$20, 4, 0), 0)</f>
        <v>7.8921023359288096</v>
      </c>
      <c r="Q25" s="38">
        <f>IFERROR(VLOOKUP(B25,Прилеп!$C$35:$I$44, 4, 0), 0)</f>
        <v>0</v>
      </c>
      <c r="R25" s="38">
        <f>IFERROR(VLOOKUP(B25,КRUN!$C$11:$I$20, 4, 0), 0)</f>
        <v>0</v>
      </c>
      <c r="S25" s="38">
        <f>IFERROR(VLOOKUP(B25,КRUN!$C$35:$I$44, 4, 0), 0)</f>
        <v>0</v>
      </c>
      <c r="T25" s="38">
        <f>IFERROR(VLOOKUP(B25,'Охрид Трчат'!$C$11:$I$20, 4, 0), 0)</f>
        <v>7.2220775839625091</v>
      </c>
      <c r="U25" s="38">
        <f>IFERROR(VLOOKUP(B25,'Охрид Трчат'!$C$35:$I$44, 4, 0), 0)</f>
        <v>0</v>
      </c>
      <c r="V25"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38.456782811993655</v>
      </c>
      <c r="W25" s="70">
        <f>COUNTIF(Table2723[[#This Row],[Гевгелија 10км]:[Ohrid 5km]], "&gt;0")</f>
        <v>5</v>
      </c>
      <c r="X25" s="83">
        <f>Table2723[[#This Row],[Вкупно]]/Table2723[[#This Row],[Трки во топ 10]]</f>
        <v>7.691356562398731</v>
      </c>
    </row>
    <row r="26" spans="1:24" x14ac:dyDescent="0.3">
      <c r="A26" s="31">
        <f t="shared" si="0"/>
        <v>23</v>
      </c>
      <c r="B26" s="44" t="s">
        <v>42</v>
      </c>
      <c r="C26" s="40">
        <f>IFERROR(VLOOKUP(B26,Гевгелија!$C$11:$I$20, 4, 0), 0)</f>
        <v>0</v>
      </c>
      <c r="D26" s="40">
        <f>IFERROR(VLOOKUP(B26,Гевгелија!$C$35:$I$44, 4, 0), 0)</f>
        <v>7.6849642004773262</v>
      </c>
      <c r="E26" s="40">
        <f>IFERROR(VLOOKUP(B26,СупериорРанс!$C$11:$I$20, 4, 0), 0)</f>
        <v>0</v>
      </c>
      <c r="F26" s="40">
        <f>IFERROR(VLOOKUP(B26,СупериорРанс!$C$34:$I$43, 4, 0), 0)</f>
        <v>0</v>
      </c>
      <c r="G26" s="40">
        <f>IFERROR(VLOOKUP(B26,'Halk Eco'!$C$11:$I$20, 4, 0), 0)</f>
        <v>0</v>
      </c>
      <c r="H26" s="40">
        <f>IFERROR(VLOOKUP(B26,Кавадарци!$C$11:$I$20, 4, 0), 0)</f>
        <v>0</v>
      </c>
      <c r="I26" s="40">
        <f>IFERROR(VLOOKUP(B26,Кавадарци!$C$34:$I$43, 4, 0), 0)</f>
        <v>0</v>
      </c>
      <c r="J26" s="40">
        <f>IFERROR(VLOOKUP(B26,Кавадарци!$C$58:$I$67, 4, 0), 0)</f>
        <v>0</v>
      </c>
      <c r="K26" s="40">
        <f>IFERROR(VLOOKUP(B26,Битола!$C$11:$I$20, 4, 0), 0)</f>
        <v>0</v>
      </c>
      <c r="L26" s="40">
        <f>IFERROR(VLOOKUP(B26,Битола!$C$35:$I$44, 4, 0), 0)</f>
        <v>0</v>
      </c>
      <c r="M26" s="40">
        <f>IFERROR(VLOOKUP(B26,Битола!$C$58:$I$67, 4, 0), 0)</f>
        <v>0</v>
      </c>
      <c r="N26" s="40">
        <f>IFERROR(VLOOKUP(B26,'Велес-Рацин'!$C$11:$I$20, 4, 0), 0)</f>
        <v>0</v>
      </c>
      <c r="O26" s="40">
        <f>IFERROR(VLOOKUP(B26,'Велес-Рацин'!$C$35:$I$44, 4, 0), 0)</f>
        <v>0</v>
      </c>
      <c r="P26" s="40">
        <f>IFERROR(VLOOKUP(B26,Прилеп!$C$11:$I$20, 4, 0), 0)</f>
        <v>0</v>
      </c>
      <c r="Q26" s="40">
        <f>IFERROR(VLOOKUP(B26,Прилеп!$C$35:$I$44, 4, 0), 0)</f>
        <v>0</v>
      </c>
      <c r="R26" s="40">
        <f>IFERROR(VLOOKUP(B26,КRUN!$C$11:$I$20, 4, 0), 0)</f>
        <v>0</v>
      </c>
      <c r="S26" s="40">
        <f>IFERROR(VLOOKUP(B26,КRUN!$C$35:$I$44, 4, 0), 0)</f>
        <v>0</v>
      </c>
      <c r="T26" s="40">
        <f>IFERROR(VLOOKUP(B26,'Охрид Трчат'!$C$11:$I$20, 4, 0), 0)</f>
        <v>0</v>
      </c>
      <c r="U26" s="40">
        <f>IFERROR(VLOOKUP(B26,'Охрид Трчат'!$C$35:$I$44, 4, 0), 0)</f>
        <v>0</v>
      </c>
      <c r="V2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7.6849642004773262</v>
      </c>
      <c r="W26" s="70">
        <f>COUNTIF(Table2723[[#This Row],[Гевгелија 10км]:[Ohrid 5km]], "&gt;0")</f>
        <v>1</v>
      </c>
      <c r="X26" s="83">
        <f>Table2723[[#This Row],[Вкупно]]/Table2723[[#This Row],[Трки во топ 10]]</f>
        <v>7.6849642004773262</v>
      </c>
    </row>
    <row r="27" spans="1:24" x14ac:dyDescent="0.3">
      <c r="A27" s="31">
        <f t="shared" si="0"/>
        <v>24</v>
      </c>
      <c r="B27" s="44" t="s">
        <v>118</v>
      </c>
      <c r="C27" s="40">
        <f>IFERROR(VLOOKUP(B27,Гевгелија!$C$11:$I$20, 4, 0), 0)</f>
        <v>0</v>
      </c>
      <c r="D27" s="40">
        <f>IFERROR(VLOOKUP(B27,Гевгелија!$C$35:$I$44, 4, 0), 0)</f>
        <v>0</v>
      </c>
      <c r="E27" s="40">
        <f>IFERROR(VLOOKUP(B27,СупериорРанс!$C$11:$I$20, 4, 0), 0)</f>
        <v>0</v>
      </c>
      <c r="F27" s="40">
        <f>IFERROR(VLOOKUP(B27,СупериорРанс!$C$34:$I$43, 4, 0), 0)</f>
        <v>0</v>
      </c>
      <c r="G27" s="40">
        <f>IFERROR(VLOOKUP(B27,'Halk Eco'!$C$11:$I$20, 4, 0), 0)</f>
        <v>0</v>
      </c>
      <c r="H27" s="40">
        <f>IFERROR(VLOOKUP(B27,Кавадарци!$C$11:$I$20, 4, 0), 0)</f>
        <v>0</v>
      </c>
      <c r="I27" s="40">
        <f>IFERROR(VLOOKUP(B27,Кавадарци!$C$34:$I$43, 4, 0), 0)</f>
        <v>0</v>
      </c>
      <c r="J27" s="40">
        <f>IFERROR(VLOOKUP(B27,Кавадарци!$C$58:$I$67, 4, 0), 0)</f>
        <v>0</v>
      </c>
      <c r="K27" s="40">
        <f>IFERROR(VLOOKUP(B27,Битола!$C$11:$I$20, 4, 0), 0)</f>
        <v>0</v>
      </c>
      <c r="L27" s="40">
        <f>IFERROR(VLOOKUP(B27,Битола!$C$35:$I$44, 4, 0), 0)</f>
        <v>0</v>
      </c>
      <c r="M27" s="40">
        <f>IFERROR(VLOOKUP(B27,Битола!$C$58:$I$67, 4, 0), 0)</f>
        <v>0</v>
      </c>
      <c r="N27" s="40">
        <f>IFERROR(VLOOKUP(B27,'Велес-Рацин'!$C$11:$I$20, 4, 0), 0)</f>
        <v>0</v>
      </c>
      <c r="O27" s="40">
        <f>IFERROR(VLOOKUP(B27,'Велес-Рацин'!$C$35:$I$44, 4, 0), 0)</f>
        <v>0</v>
      </c>
      <c r="P27" s="40">
        <f>IFERROR(VLOOKUP(B27,Прилеп!$C$11:$I$20, 4, 0), 0)</f>
        <v>7.6362625139043381</v>
      </c>
      <c r="Q27" s="40">
        <f>IFERROR(VLOOKUP(B27,Прилеп!$C$35:$I$44, 4, 0), 0)</f>
        <v>0</v>
      </c>
      <c r="R27" s="40">
        <f>IFERROR(VLOOKUP(B27,КRUN!$C$11:$I$20, 4, 0), 0)</f>
        <v>0</v>
      </c>
      <c r="S27" s="40">
        <f>IFERROR(VLOOKUP(B27,КRUN!$C$35:$I$44, 4, 0), 0)</f>
        <v>0</v>
      </c>
      <c r="T27" s="40">
        <f>IFERROR(VLOOKUP(B27,'Охрид Трчат'!$C$11:$I$20, 4, 0), 0)</f>
        <v>0</v>
      </c>
      <c r="U27" s="40">
        <f>IFERROR(VLOOKUP(B27,'Охрид Трчат'!$C$35:$I$44, 4, 0), 0)</f>
        <v>0</v>
      </c>
      <c r="V27"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7.6362625139043381</v>
      </c>
      <c r="W27" s="70">
        <f>COUNTIF(Table2723[[#This Row],[Гевгелија 10км]:[Ohrid 5km]], "&gt;0")</f>
        <v>1</v>
      </c>
      <c r="X27" s="83">
        <f>Table2723[[#This Row],[Вкупно]]/Table2723[[#This Row],[Трки во топ 10]]</f>
        <v>7.6362625139043381</v>
      </c>
    </row>
    <row r="28" spans="1:24" x14ac:dyDescent="0.3">
      <c r="A28" s="31">
        <f t="shared" si="0"/>
        <v>25</v>
      </c>
      <c r="B28" s="44" t="s">
        <v>41</v>
      </c>
      <c r="C28" s="38">
        <f>IFERROR(VLOOKUP(B28,Гевгелија!$C$11:$I$20, 4, 0), 0)</f>
        <v>0</v>
      </c>
      <c r="D28" s="38">
        <f>IFERROR(VLOOKUP(B28,Гевгелија!$C$35:$I$44, 4, 0), 0)</f>
        <v>7.8400954653937944</v>
      </c>
      <c r="E28" s="38">
        <f>IFERROR(VLOOKUP(B28,СупериорРанс!$C$11:$I$20, 4, 0), 0)</f>
        <v>0</v>
      </c>
      <c r="F28" s="38">
        <f>IFERROR(VLOOKUP(B28,СупериорРанс!$C$34:$I$43, 4, 0), 0)</f>
        <v>7.649164677804297</v>
      </c>
      <c r="G28" s="38">
        <f>IFERROR(VLOOKUP(B28,'Halk Eco'!$C$11:$I$20, 4, 0), 0)</f>
        <v>0</v>
      </c>
      <c r="H28" s="38">
        <f>IFERROR(VLOOKUP(B28,Кавадарци!$C$11:$I$20, 4, 0), 0)</f>
        <v>0</v>
      </c>
      <c r="I28" s="38">
        <f>IFERROR(VLOOKUP(B28,Кавадарци!$C$34:$I$43, 4, 0), 0)</f>
        <v>0</v>
      </c>
      <c r="J28" s="38">
        <f>IFERROR(VLOOKUP(B28,Кавадарци!$C$58:$I$67, 4, 0), 0)</f>
        <v>6.6945107398568027</v>
      </c>
      <c r="K28" s="38">
        <f>IFERROR(VLOOKUP(B28,Битола!$C$11:$I$20, 4, 0), 0)</f>
        <v>0</v>
      </c>
      <c r="L28" s="38">
        <f>IFERROR(VLOOKUP(B28,Битола!$C$35:$I$44, 4, 0), 0)</f>
        <v>0</v>
      </c>
      <c r="M28" s="38">
        <f>IFERROR(VLOOKUP(B28,Битола!$C$58:$I$67, 4, 0), 0)</f>
        <v>8.1980906921241044</v>
      </c>
      <c r="N28" s="38">
        <f>IFERROR(VLOOKUP(B28,'Велес-Рацин'!$C$11:$I$20, 4, 0), 0)</f>
        <v>0</v>
      </c>
      <c r="O28" s="38">
        <f>IFERROR(VLOOKUP(B28,'Велес-Рацин'!$C$35:$I$44, 4, 0), 0)</f>
        <v>7.4582338902147969</v>
      </c>
      <c r="P28" s="38">
        <f>IFERROR(VLOOKUP(B28,Прилеп!$C$11:$I$20, 4, 0), 0)</f>
        <v>0</v>
      </c>
      <c r="Q28" s="38">
        <f>IFERROR(VLOOKUP(B28,Прилеп!$C$35:$I$44, 4, 0), 0)</f>
        <v>7.6730310262529837</v>
      </c>
      <c r="R28" s="38">
        <f>IFERROR(VLOOKUP(B28,КRUN!$C$11:$I$20, 4, 0), 0)</f>
        <v>0</v>
      </c>
      <c r="S28" s="38">
        <f>IFERROR(VLOOKUP(B28,КRUN!$C$35:$I$44, 4, 0), 0)</f>
        <v>7.5298329355608598</v>
      </c>
      <c r="T28" s="38">
        <f>IFERROR(VLOOKUP(B28,'Охрид Трчат'!$C$11:$I$20, 4, 0), 0)</f>
        <v>0</v>
      </c>
      <c r="U28" s="38">
        <f>IFERROR(VLOOKUP(B28,'Охрид Трчат'!$C$35:$I$44, 4, 0), 0)</f>
        <v>0</v>
      </c>
      <c r="V28"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53.042959427207641</v>
      </c>
      <c r="W28" s="70">
        <f>COUNTIF(Table2723[[#This Row],[Гевгелија 10км]:[Ohrid 5km]], "&gt;0")</f>
        <v>7</v>
      </c>
      <c r="X28" s="83">
        <f>Table2723[[#This Row],[Вкупно]]/Table2723[[#This Row],[Трки во топ 10]]</f>
        <v>7.5775656324582341</v>
      </c>
    </row>
    <row r="29" spans="1:24" x14ac:dyDescent="0.3">
      <c r="A29" s="31">
        <f t="shared" si="0"/>
        <v>26</v>
      </c>
      <c r="B29" s="44" t="s">
        <v>105</v>
      </c>
      <c r="C29" s="40">
        <f>IFERROR(VLOOKUP(B29,Гевгелија!$C$11:$I$20, 4, 0), 0)</f>
        <v>0</v>
      </c>
      <c r="D29" s="40">
        <f>IFERROR(VLOOKUP(B29,Гевгелија!$C$35:$I$44, 4, 0), 0)</f>
        <v>0</v>
      </c>
      <c r="E29" s="40">
        <f>IFERROR(VLOOKUP(B29,СупериорРанс!$C$11:$I$20, 4, 0), 0)</f>
        <v>0</v>
      </c>
      <c r="F29" s="40">
        <f>IFERROR(VLOOKUP(B29,СупериорРанс!$C$34:$I$43, 4, 0), 0)</f>
        <v>0</v>
      </c>
      <c r="G29" s="40">
        <f>IFERROR(VLOOKUP(B29,'Halk Eco'!$C$11:$I$20, 4, 0), 0)</f>
        <v>0</v>
      </c>
      <c r="H29" s="40">
        <f>IFERROR(VLOOKUP(B29,Кавадарци!$C$11:$I$20, 4, 0), 0)</f>
        <v>0</v>
      </c>
      <c r="I29" s="40">
        <f>IFERROR(VLOOKUP(B29,Кавадарци!$C$34:$I$43, 4, 0), 0)</f>
        <v>0</v>
      </c>
      <c r="J29" s="40">
        <f>IFERROR(VLOOKUP(B29,Кавадарци!$C$58:$I$67, 4, 0), 0)</f>
        <v>0</v>
      </c>
      <c r="K29" s="40">
        <f>IFERROR(VLOOKUP(B29,Битола!$C$11:$I$20, 4, 0), 0)</f>
        <v>0</v>
      </c>
      <c r="L29" s="40">
        <f>IFERROR(VLOOKUP(B29,Битола!$C$35:$I$44, 4, 0), 0)</f>
        <v>0</v>
      </c>
      <c r="M29" s="40">
        <f>IFERROR(VLOOKUP(B29,Битола!$C$58:$I$67, 4, 0), 0)</f>
        <v>7.4821002386634845</v>
      </c>
      <c r="N29" s="40">
        <f>IFERROR(VLOOKUP(B29,'Велес-Рацин'!$C$11:$I$20, 4, 0), 0)</f>
        <v>0</v>
      </c>
      <c r="O29" s="40">
        <f>IFERROR(VLOOKUP(B29,'Велес-Рацин'!$C$35:$I$44, 4, 0), 0)</f>
        <v>0</v>
      </c>
      <c r="P29" s="40">
        <f>IFERROR(VLOOKUP(B29,Прилеп!$C$11:$I$20, 4, 0), 0)</f>
        <v>0</v>
      </c>
      <c r="Q29" s="40">
        <f>IFERROR(VLOOKUP(B29,Прилеп!$C$35:$I$44, 4, 0), 0)</f>
        <v>0</v>
      </c>
      <c r="R29" s="40">
        <f>IFERROR(VLOOKUP(B29,КRUN!$C$11:$I$20, 4, 0), 0)</f>
        <v>0</v>
      </c>
      <c r="S29" s="40">
        <f>IFERROR(VLOOKUP(B29,КRUN!$C$35:$I$44, 4, 0), 0)</f>
        <v>0</v>
      </c>
      <c r="T29" s="40">
        <f>IFERROR(VLOOKUP(B29,'Охрид Трчат'!$C$11:$I$20, 4, 0), 0)</f>
        <v>0</v>
      </c>
      <c r="U29" s="40">
        <f>IFERROR(VLOOKUP(B29,'Охрид Трчат'!$C$35:$I$44, 4, 0), 0)</f>
        <v>0</v>
      </c>
      <c r="V29"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7.4821002386634845</v>
      </c>
      <c r="W29" s="70">
        <f>COUNTIF(Table2723[[#This Row],[Гевгелија 10км]:[Ohrid 5km]], "&gt;0")</f>
        <v>1</v>
      </c>
      <c r="X29" s="83">
        <f>Table2723[[#This Row],[Вкупно]]/Table2723[[#This Row],[Трки во топ 10]]</f>
        <v>7.4821002386634845</v>
      </c>
    </row>
    <row r="30" spans="1:24" x14ac:dyDescent="0.3">
      <c r="A30" s="31">
        <f t="shared" si="0"/>
        <v>27</v>
      </c>
      <c r="B30" s="44" t="s">
        <v>123</v>
      </c>
      <c r="C30" s="40">
        <f>IFERROR(VLOOKUP(B30,Гевгелија!$C$11:$I$20, 4, 0), 0)</f>
        <v>0</v>
      </c>
      <c r="D30" s="40">
        <f>IFERROR(VLOOKUP(B30,Гевгелија!$C$35:$I$44, 4, 0), 0)</f>
        <v>0</v>
      </c>
      <c r="E30" s="40">
        <f>IFERROR(VLOOKUP(B30,СупериорРанс!$C$11:$I$20, 4, 0), 0)</f>
        <v>0</v>
      </c>
      <c r="F30" s="40">
        <f>IFERROR(VLOOKUP(B30,СупериорРанс!$C$34:$I$43, 4, 0), 0)</f>
        <v>0</v>
      </c>
      <c r="G30" s="40">
        <f>IFERROR(VLOOKUP(B30,'Halk Eco'!$C$11:$I$20, 4, 0), 0)</f>
        <v>0</v>
      </c>
      <c r="H30" s="40">
        <f>IFERROR(VLOOKUP(B30,Кавадарци!$C$11:$I$20, 4, 0), 0)</f>
        <v>0</v>
      </c>
      <c r="I30" s="40">
        <f>IFERROR(VLOOKUP(B30,Кавадарци!$C$34:$I$43, 4, 0), 0)</f>
        <v>0</v>
      </c>
      <c r="J30" s="40">
        <f>IFERROR(VLOOKUP(B30,Кавадарци!$C$58:$I$67, 4, 0), 0)</f>
        <v>0</v>
      </c>
      <c r="K30" s="40">
        <f>IFERROR(VLOOKUP(B30,Битола!$C$11:$I$20, 4, 0), 0)</f>
        <v>0</v>
      </c>
      <c r="L30" s="40">
        <f>IFERROR(VLOOKUP(B30,Битола!$C$35:$I$44, 4, 0), 0)</f>
        <v>0</v>
      </c>
      <c r="M30" s="40">
        <f>IFERROR(VLOOKUP(B30,Битола!$C$58:$I$67, 4, 0), 0)</f>
        <v>0</v>
      </c>
      <c r="N30" s="40">
        <f>IFERROR(VLOOKUP(B30,'Велес-Рацин'!$C$11:$I$20, 4, 0), 0)</f>
        <v>0</v>
      </c>
      <c r="O30" s="40">
        <f>IFERROR(VLOOKUP(B30,'Велес-Рацин'!$C$35:$I$44, 4, 0), 0)</f>
        <v>0</v>
      </c>
      <c r="P30" s="40">
        <f>IFERROR(VLOOKUP(B30,Прилеп!$C$11:$I$20, 4, 0), 0)</f>
        <v>0</v>
      </c>
      <c r="Q30" s="40">
        <f>IFERROR(VLOOKUP(B30,Прилеп!$C$35:$I$44, 4, 0), 0)</f>
        <v>0</v>
      </c>
      <c r="R30" s="40">
        <f>IFERROR(VLOOKUP(B30,КRUN!$C$11:$I$20, 4, 0), 0)</f>
        <v>7.3136818687430472</v>
      </c>
      <c r="S30" s="40">
        <f>IFERROR(VLOOKUP(B30,КRUN!$C$35:$I$44, 4, 0), 0)</f>
        <v>0</v>
      </c>
      <c r="T30" s="40">
        <f>IFERROR(VLOOKUP(B30,'Охрид Трчат'!$C$11:$I$20, 4, 0), 0)</f>
        <v>0</v>
      </c>
      <c r="U30" s="40">
        <f>IFERROR(VLOOKUP(B30,'Охрид Трчат'!$C$35:$I$44, 4, 0), 0)</f>
        <v>0</v>
      </c>
      <c r="V30"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7.3136818687430472</v>
      </c>
      <c r="W30" s="70">
        <f>COUNTIF(Table2723[[#This Row],[Гевгелија 10км]:[Ohrid 5km]], "&gt;0")</f>
        <v>1</v>
      </c>
      <c r="X30" s="83">
        <f>Table2723[[#This Row],[Вкупно]]/Table2723[[#This Row],[Трки во топ 10]]</f>
        <v>7.3136818687430472</v>
      </c>
    </row>
    <row r="31" spans="1:24" x14ac:dyDescent="0.3">
      <c r="A31" s="31">
        <f t="shared" si="0"/>
        <v>28</v>
      </c>
      <c r="B31" s="44" t="s">
        <v>28</v>
      </c>
      <c r="C31" s="38">
        <f>IFERROR(VLOOKUP(B31,Гевгелија!$C$11:$I$20, 4, 0), 0)</f>
        <v>0</v>
      </c>
      <c r="D31" s="38">
        <f>IFERROR(VLOOKUP(B31,Гевгелија!$C$35:$I$44, 4, 0), 0)</f>
        <v>0</v>
      </c>
      <c r="E31" s="38">
        <f>IFERROR(VLOOKUP(B31,СупериорРанс!$C$11:$I$20, 4, 0), 0)</f>
        <v>7.3025583982202447</v>
      </c>
      <c r="F31" s="38">
        <f>IFERROR(VLOOKUP(B31,СупериорРанс!$C$34:$I$43, 4, 0), 0)</f>
        <v>0</v>
      </c>
      <c r="G31" s="38">
        <f>IFERROR(VLOOKUP(B31,'Halk Eco'!$C$11:$I$20, 4, 0), 0)</f>
        <v>0</v>
      </c>
      <c r="H31" s="38">
        <f>IFERROR(VLOOKUP(B31,Кавадарци!$C$11:$I$20, 4, 0), 0)</f>
        <v>0</v>
      </c>
      <c r="I31" s="38">
        <f>IFERROR(VLOOKUP(B31,Кавадарци!$C$34:$I$43, 4, 0), 0)</f>
        <v>0</v>
      </c>
      <c r="J31" s="38">
        <f>IFERROR(VLOOKUP(B31,Кавадарци!$C$58:$I$67, 4, 0), 0)</f>
        <v>0</v>
      </c>
      <c r="K31" s="38">
        <f>IFERROR(VLOOKUP(B31,Битола!$C$11:$I$20, 4, 0), 0)</f>
        <v>0</v>
      </c>
      <c r="L31" s="38">
        <f>IFERROR(VLOOKUP(B31,Битола!$C$35:$I$44, 4, 0), 0)</f>
        <v>0</v>
      </c>
      <c r="M31" s="38">
        <f>IFERROR(VLOOKUP(B31,Битола!$C$58:$I$67, 4, 0), 0)</f>
        <v>0</v>
      </c>
      <c r="N31" s="38">
        <f>IFERROR(VLOOKUP(B31,'Велес-Рацин'!$C$11:$I$20, 4, 0), 0)</f>
        <v>0</v>
      </c>
      <c r="O31" s="38">
        <f>IFERROR(VLOOKUP(B31,'Велес-Рацин'!$C$35:$I$44, 4, 0), 0)</f>
        <v>0</v>
      </c>
      <c r="P31" s="38">
        <f>IFERROR(VLOOKUP(B31,Прилеп!$C$11:$I$20, 4, 0), 0)</f>
        <v>0</v>
      </c>
      <c r="Q31" s="38">
        <f>IFERROR(VLOOKUP(B31,Прилеп!$C$35:$I$44, 4, 0), 0)</f>
        <v>0</v>
      </c>
      <c r="R31" s="38">
        <f>IFERROR(VLOOKUP(B31,КRUN!$C$11:$I$20, 4, 0), 0)</f>
        <v>0</v>
      </c>
      <c r="S31" s="38">
        <f>IFERROR(VLOOKUP(B31,КRUN!$C$35:$I$44, 4, 0), 0)</f>
        <v>0</v>
      </c>
      <c r="T31" s="38">
        <f>IFERROR(VLOOKUP(B31,'Охрид Трчат'!$C$11:$I$20, 4, 0), 0)</f>
        <v>0</v>
      </c>
      <c r="U31" s="38">
        <f>IFERROR(VLOOKUP(B31,'Охрид Трчат'!$C$35:$I$44, 4, 0), 0)</f>
        <v>0</v>
      </c>
      <c r="V31"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7.3025583982202447</v>
      </c>
      <c r="W31" s="70">
        <f>COUNTIF(Table2723[[#This Row],[Гевгелија 10км]:[Ohrid 5km]], "&gt;0")</f>
        <v>1</v>
      </c>
      <c r="X31" s="83">
        <f>Table2723[[#This Row],[Вкупно]]/Table2723[[#This Row],[Трки во топ 10]]</f>
        <v>7.3025583982202447</v>
      </c>
    </row>
    <row r="32" spans="1:24" x14ac:dyDescent="0.3">
      <c r="A32" s="31">
        <f t="shared" si="0"/>
        <v>29</v>
      </c>
      <c r="B32" s="44" t="s">
        <v>124</v>
      </c>
      <c r="C32" s="40">
        <f>IFERROR(VLOOKUP(B32,Гевгелија!$C$11:$I$20, 4, 0), 0)</f>
        <v>0</v>
      </c>
      <c r="D32" s="40">
        <f>IFERROR(VLOOKUP(B32,Гевгелија!$C$35:$I$44, 4, 0), 0)</f>
        <v>0</v>
      </c>
      <c r="E32" s="40">
        <f>IFERROR(VLOOKUP(B32,СупериорРанс!$C$11:$I$20, 4, 0), 0)</f>
        <v>0</v>
      </c>
      <c r="F32" s="40">
        <f>IFERROR(VLOOKUP(B32,СупериорРанс!$C$34:$I$43, 4, 0), 0)</f>
        <v>0</v>
      </c>
      <c r="G32" s="40">
        <f>IFERROR(VLOOKUP(B32,'Halk Eco'!$C$11:$I$20, 4, 0), 0)</f>
        <v>0</v>
      </c>
      <c r="H32" s="40">
        <f>IFERROR(VLOOKUP(B32,Кавадарци!$C$11:$I$20, 4, 0), 0)</f>
        <v>0</v>
      </c>
      <c r="I32" s="40">
        <f>IFERROR(VLOOKUP(B32,Кавадарци!$C$34:$I$43, 4, 0), 0)</f>
        <v>0</v>
      </c>
      <c r="J32" s="40">
        <f>IFERROR(VLOOKUP(B32,Кавадарци!$C$58:$I$67, 4, 0), 0)</f>
        <v>0</v>
      </c>
      <c r="K32" s="40">
        <f>IFERROR(VLOOKUP(B32,Битола!$C$11:$I$20, 4, 0), 0)</f>
        <v>0</v>
      </c>
      <c r="L32" s="40">
        <f>IFERROR(VLOOKUP(B32,Битола!$C$35:$I$44, 4, 0), 0)</f>
        <v>0</v>
      </c>
      <c r="M32" s="40">
        <f>IFERROR(VLOOKUP(B32,Битола!$C$58:$I$67, 4, 0), 0)</f>
        <v>0</v>
      </c>
      <c r="N32" s="40">
        <f>IFERROR(VLOOKUP(B32,'Велес-Рацин'!$C$11:$I$20, 4, 0), 0)</f>
        <v>0</v>
      </c>
      <c r="O32" s="40">
        <f>IFERROR(VLOOKUP(B32,'Велес-Рацин'!$C$35:$I$44, 4, 0), 0)</f>
        <v>0</v>
      </c>
      <c r="P32" s="40">
        <f>IFERROR(VLOOKUP(B32,Прилеп!$C$11:$I$20, 4, 0), 0)</f>
        <v>0</v>
      </c>
      <c r="Q32" s="40">
        <f>IFERROR(VLOOKUP(B32,Прилеп!$C$35:$I$44, 4, 0), 0)</f>
        <v>0</v>
      </c>
      <c r="R32" s="40">
        <f>IFERROR(VLOOKUP(B32,КRUN!$C$11:$I$20, 4, 0), 0)</f>
        <v>7.2969966629588434</v>
      </c>
      <c r="S32" s="40">
        <f>IFERROR(VLOOKUP(B32,КRUN!$C$35:$I$44, 4, 0), 0)</f>
        <v>0</v>
      </c>
      <c r="T32" s="40">
        <f>IFERROR(VLOOKUP(B32,'Охрид Трчат'!$C$11:$I$20, 4, 0), 0)</f>
        <v>0</v>
      </c>
      <c r="U32" s="40">
        <f>IFERROR(VLOOKUP(B32,'Охрид Трчат'!$C$35:$I$44, 4, 0), 0)</f>
        <v>0</v>
      </c>
      <c r="V32"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7.2969966629588434</v>
      </c>
      <c r="W32" s="70">
        <f>COUNTIF(Table2723[[#This Row],[Гевгелија 10км]:[Ohrid 5km]], "&gt;0")</f>
        <v>1</v>
      </c>
      <c r="X32" s="83">
        <f>Table2723[[#This Row],[Вкупно]]/Table2723[[#This Row],[Трки во топ 10]]</f>
        <v>7.2969966629588434</v>
      </c>
    </row>
    <row r="33" spans="1:25" x14ac:dyDescent="0.3">
      <c r="A33" s="31">
        <f t="shared" si="0"/>
        <v>30</v>
      </c>
      <c r="B33" s="44" t="s">
        <v>104</v>
      </c>
      <c r="C33" s="40">
        <f>IFERROR(VLOOKUP(B33,Гевгелија!$C$11:$I$20, 4, 0), 0)</f>
        <v>0</v>
      </c>
      <c r="D33" s="40">
        <f>IFERROR(VLOOKUP(B33,Гевгелија!$C$35:$I$44, 4, 0), 0)</f>
        <v>0</v>
      </c>
      <c r="E33" s="40">
        <f>IFERROR(VLOOKUP(B33,СупериорРанс!$C$11:$I$20, 4, 0), 0)</f>
        <v>0</v>
      </c>
      <c r="F33" s="40">
        <f>IFERROR(VLOOKUP(B33,СупериорРанс!$C$34:$I$43, 4, 0), 0)</f>
        <v>0</v>
      </c>
      <c r="G33" s="40">
        <f>IFERROR(VLOOKUP(B33,'Halk Eco'!$C$11:$I$20, 4, 0), 0)</f>
        <v>0</v>
      </c>
      <c r="H33" s="40">
        <f>IFERROR(VLOOKUP(B33,Кавадарци!$C$11:$I$20, 4, 0), 0)</f>
        <v>0</v>
      </c>
      <c r="I33" s="40">
        <f>IFERROR(VLOOKUP(B33,Кавадарци!$C$34:$I$43, 4, 0), 0)</f>
        <v>0</v>
      </c>
      <c r="J33" s="40">
        <f>IFERROR(VLOOKUP(B33,Кавадарци!$C$58:$I$67, 4, 0), 0)</f>
        <v>0</v>
      </c>
      <c r="K33" s="40">
        <f>IFERROR(VLOOKUP(B33,Битола!$C$11:$I$20, 4, 0), 0)</f>
        <v>0</v>
      </c>
      <c r="L33" s="40">
        <f>IFERROR(VLOOKUP(B33,Битола!$C$35:$I$44, 4, 0), 0)</f>
        <v>0</v>
      </c>
      <c r="M33" s="40">
        <f>IFERROR(VLOOKUP(B33,Битола!$C$58:$I$67, 4, 0), 0)</f>
        <v>7.5298329355608598</v>
      </c>
      <c r="N33" s="40">
        <f>IFERROR(VLOOKUP(B33,'Велес-Рацин'!$C$11:$I$20, 4, 0), 0)</f>
        <v>0</v>
      </c>
      <c r="O33" s="40">
        <f>IFERROR(VLOOKUP(B33,'Велес-Рацин'!$C$35:$I$44, 4, 0), 0)</f>
        <v>0</v>
      </c>
      <c r="P33" s="40">
        <f>IFERROR(VLOOKUP(B33,Прилеп!$C$11:$I$20, 4, 0), 0)</f>
        <v>0</v>
      </c>
      <c r="Q33" s="40">
        <f>IFERROR(VLOOKUP(B33,Прилеп!$C$35:$I$44, 4, 0), 0)</f>
        <v>0</v>
      </c>
      <c r="R33" s="40">
        <f>IFERROR(VLOOKUP(B33,КRUN!$C$11:$I$20, 4, 0), 0)</f>
        <v>0</v>
      </c>
      <c r="S33" s="40">
        <f>IFERROR(VLOOKUP(B33,КRUN!$C$35:$I$44, 4, 0), 0)</f>
        <v>6.8735083532219576</v>
      </c>
      <c r="T33" s="40">
        <f>IFERROR(VLOOKUP(B33,'Охрид Трчат'!$C$11:$I$20, 4, 0), 0)</f>
        <v>0</v>
      </c>
      <c r="U33" s="40">
        <f>IFERROR(VLOOKUP(B33,'Охрид Трчат'!$C$35:$I$44, 4, 0), 0)</f>
        <v>0</v>
      </c>
      <c r="V3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14.403341288782817</v>
      </c>
      <c r="W33" s="70">
        <f>COUNTIF(Table2723[[#This Row],[Гевгелија 10км]:[Ohrid 5km]], "&gt;0")</f>
        <v>2</v>
      </c>
      <c r="X33" s="83">
        <f>Table2723[[#This Row],[Вкупно]]/Table2723[[#This Row],[Трки во топ 10]]</f>
        <v>7.2016706443914087</v>
      </c>
    </row>
    <row r="34" spans="1:25" x14ac:dyDescent="0.3">
      <c r="A34" s="31">
        <f t="shared" si="0"/>
        <v>31</v>
      </c>
      <c r="B34" s="44" t="s">
        <v>47</v>
      </c>
      <c r="C34" s="40">
        <f>IFERROR(VLOOKUP(B34,Гевгелија!$C$11:$I$20, 4, 0), 0)</f>
        <v>0</v>
      </c>
      <c r="D34" s="40">
        <f>IFERROR(VLOOKUP(B34,Гевгелија!$C$35:$I$44, 4, 0), 0)</f>
        <v>7.3031026252983295</v>
      </c>
      <c r="E34" s="40">
        <f>IFERROR(VLOOKUP(B34,СупериорРанс!$C$11:$I$20, 4, 0), 0)</f>
        <v>0</v>
      </c>
      <c r="F34" s="40">
        <f>IFERROR(VLOOKUP(B34,СупериорРанс!$C$34:$I$43, 4, 0), 0)</f>
        <v>0</v>
      </c>
      <c r="G34" s="40">
        <f>IFERROR(VLOOKUP(B34,'Halk Eco'!$C$11:$I$20, 4, 0), 0)</f>
        <v>0</v>
      </c>
      <c r="H34" s="40">
        <f>IFERROR(VLOOKUP(B34,Кавадарци!$C$11:$I$20, 4, 0), 0)</f>
        <v>0</v>
      </c>
      <c r="I34" s="40">
        <f>IFERROR(VLOOKUP(B34,Кавадарци!$C$34:$I$43, 4, 0), 0)</f>
        <v>0</v>
      </c>
      <c r="J34" s="40">
        <f>IFERROR(VLOOKUP(B34,Кавадарци!$C$58:$I$67, 4, 0), 0)</f>
        <v>0</v>
      </c>
      <c r="K34" s="40">
        <f>IFERROR(VLOOKUP(B34,Битола!$C$11:$I$20, 4, 0), 0)</f>
        <v>0</v>
      </c>
      <c r="L34" s="40">
        <f>IFERROR(VLOOKUP(B34,Битола!$C$35:$I$44, 4, 0), 0)</f>
        <v>0</v>
      </c>
      <c r="M34" s="40">
        <f>IFERROR(VLOOKUP(B34,Битола!$C$58:$I$67, 4, 0), 0)</f>
        <v>0</v>
      </c>
      <c r="N34" s="40">
        <f>IFERROR(VLOOKUP(B34,'Велес-Рацин'!$C$11:$I$20, 4, 0), 0)</f>
        <v>0</v>
      </c>
      <c r="O34" s="40">
        <f>IFERROR(VLOOKUP(B34,'Велес-Рацин'!$C$35:$I$44, 4, 0), 0)</f>
        <v>0</v>
      </c>
      <c r="P34" s="40">
        <f>IFERROR(VLOOKUP(B34,Прилеп!$C$11:$I$20, 4, 0), 0)</f>
        <v>0</v>
      </c>
      <c r="Q34" s="40">
        <f>IFERROR(VLOOKUP(B34,Прилеп!$C$35:$I$44, 4, 0), 0)</f>
        <v>0</v>
      </c>
      <c r="R34" s="40">
        <f>IFERROR(VLOOKUP(B34,КRUN!$C$11:$I$20, 4, 0), 0)</f>
        <v>0</v>
      </c>
      <c r="S34" s="40">
        <f>IFERROR(VLOOKUP(B34,КRUN!$C$35:$I$44, 4, 0), 0)</f>
        <v>7.0047732696897373</v>
      </c>
      <c r="T34" s="40">
        <f>IFERROR(VLOOKUP(B34,'Охрид Трчат'!$C$11:$I$20, 4, 0), 0)</f>
        <v>0</v>
      </c>
      <c r="U34" s="40">
        <f>IFERROR(VLOOKUP(B34,'Охрид Трчат'!$C$35:$I$44, 4, 0), 0)</f>
        <v>0</v>
      </c>
      <c r="V34"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14.307875894988067</v>
      </c>
      <c r="W34" s="70">
        <f>COUNTIF(Table2723[[#This Row],[Гевгелија 10км]:[Ohrid 5km]], "&gt;0")</f>
        <v>2</v>
      </c>
      <c r="X34" s="83">
        <f>Table2723[[#This Row],[Вкупно]]/Table2723[[#This Row],[Трки во топ 10]]</f>
        <v>7.1539379474940334</v>
      </c>
    </row>
    <row r="35" spans="1:25" x14ac:dyDescent="0.3">
      <c r="A35" s="31">
        <f t="shared" si="0"/>
        <v>32</v>
      </c>
      <c r="B35" s="44" t="s">
        <v>74</v>
      </c>
      <c r="C35" s="40">
        <f>IFERROR(VLOOKUP(B35,Гевгелија!$C$11:$I$20, 4, 0), 0)</f>
        <v>0</v>
      </c>
      <c r="D35" s="40">
        <f>IFERROR(VLOOKUP(B35,Гевгелија!$C$35:$I$44, 4, 0), 0)</f>
        <v>0</v>
      </c>
      <c r="E35" s="40">
        <f>IFERROR(VLOOKUP(B35,СупериорРанс!$C$11:$I$20, 4, 0), 0)</f>
        <v>0</v>
      </c>
      <c r="F35" s="40">
        <f>IFERROR(VLOOKUP(B35,СупериорРанс!$C$34:$I$43, 4, 0), 0)</f>
        <v>0</v>
      </c>
      <c r="G35" s="40">
        <f>IFERROR(VLOOKUP(B35,'Halk Eco'!$C$11:$I$20, 4, 0), 0)</f>
        <v>0</v>
      </c>
      <c r="H35" s="40">
        <f>IFERROR(VLOOKUP(B35,Кавадарци!$C$11:$I$20, 4, 0), 0)</f>
        <v>0</v>
      </c>
      <c r="I35" s="40">
        <f>IFERROR(VLOOKUP(B35,Кавадарци!$C$34:$I$43, 4, 0), 0)</f>
        <v>0</v>
      </c>
      <c r="J35" s="40">
        <f>IFERROR(VLOOKUP(B35,Кавадарци!$C$58:$I$67, 4, 0), 0)</f>
        <v>6.9451073985680187</v>
      </c>
      <c r="K35" s="40">
        <f>IFERROR(VLOOKUP(B35,Битола!$C$11:$I$20, 4, 0), 0)</f>
        <v>0</v>
      </c>
      <c r="L35" s="40">
        <f>IFERROR(VLOOKUP(B35,Битола!$C$35:$I$44, 4, 0), 0)</f>
        <v>0</v>
      </c>
      <c r="M35" s="40">
        <f>IFERROR(VLOOKUP(B35,Битола!$C$58:$I$67, 4, 0), 0)</f>
        <v>0</v>
      </c>
      <c r="N35" s="40">
        <f>IFERROR(VLOOKUP(B35,'Велес-Рацин'!$C$11:$I$20, 4, 0), 0)</f>
        <v>0</v>
      </c>
      <c r="O35" s="40">
        <f>IFERROR(VLOOKUP(B35,'Велес-Рацин'!$C$35:$I$44, 4, 0), 0)</f>
        <v>0</v>
      </c>
      <c r="P35" s="40">
        <f>IFERROR(VLOOKUP(B35,Прилеп!$C$11:$I$20, 4, 0), 0)</f>
        <v>0</v>
      </c>
      <c r="Q35" s="40">
        <f>IFERROR(VLOOKUP(B35,Прилеп!$C$35:$I$44, 4, 0), 0)</f>
        <v>0</v>
      </c>
      <c r="R35" s="40">
        <f>IFERROR(VLOOKUP(B35,КRUN!$C$11:$I$20, 4, 0), 0)</f>
        <v>0</v>
      </c>
      <c r="S35" s="40">
        <f>IFERROR(VLOOKUP(B35,КRUN!$C$35:$I$44, 4, 0), 0)</f>
        <v>7.3269689737470163</v>
      </c>
      <c r="T35" s="40">
        <f>IFERROR(VLOOKUP(B35,'Охрид Трчат'!$C$11:$I$20, 4, 0), 0)</f>
        <v>0</v>
      </c>
      <c r="U35" s="40">
        <f>IFERROR(VLOOKUP(B35,'Охрид Трчат'!$C$35:$I$44, 4, 0), 0)</f>
        <v>0</v>
      </c>
      <c r="V35"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14.272076372315034</v>
      </c>
      <c r="W35" s="70">
        <f>COUNTIF(Table2723[[#This Row],[Гевгелија 10км]:[Ohrid 5km]], "&gt;0")</f>
        <v>2</v>
      </c>
      <c r="X35" s="83">
        <f>Table2723[[#This Row],[Вкупно]]/Table2723[[#This Row],[Трки во топ 10]]</f>
        <v>7.1360381861575171</v>
      </c>
    </row>
    <row r="36" spans="1:25" x14ac:dyDescent="0.3">
      <c r="A36" s="31">
        <f t="shared" si="0"/>
        <v>33</v>
      </c>
      <c r="B36" s="44" t="s">
        <v>93</v>
      </c>
      <c r="C36" s="40">
        <f>IFERROR(VLOOKUP(B36,Гевгелија!$C$11:$I$20, 4, 0), 0)</f>
        <v>0</v>
      </c>
      <c r="D36" s="40">
        <f>IFERROR(VLOOKUP(B36,Гевгелија!$C$35:$I$44, 4, 0), 0)</f>
        <v>0</v>
      </c>
      <c r="E36" s="40">
        <f>IFERROR(VLOOKUP(B36,СупериорРанс!$C$11:$I$20, 4, 0), 0)</f>
        <v>0</v>
      </c>
      <c r="F36" s="40">
        <f>IFERROR(VLOOKUP(B36,СупериорРанс!$C$34:$I$43, 4, 0), 0)</f>
        <v>0</v>
      </c>
      <c r="G36" s="40">
        <f>IFERROR(VLOOKUP(B36,'Halk Eco'!$C$11:$I$20, 4, 0), 0)</f>
        <v>0</v>
      </c>
      <c r="H36" s="40">
        <f>IFERROR(VLOOKUP(B36,Кавадарци!$C$11:$I$20, 4, 0), 0)</f>
        <v>0</v>
      </c>
      <c r="I36" s="40">
        <f>IFERROR(VLOOKUP(B36,Кавадарци!$C$34:$I$43, 4, 0), 0)</f>
        <v>0</v>
      </c>
      <c r="J36" s="40">
        <f>IFERROR(VLOOKUP(B36,Кавадарци!$C$58:$I$67, 4, 0), 0)</f>
        <v>0</v>
      </c>
      <c r="K36" s="40">
        <f>IFERROR(VLOOKUP(B36,Битола!$C$11:$I$20, 4, 0), 0)</f>
        <v>7.2298880499869833</v>
      </c>
      <c r="L36" s="40">
        <f>IFERROR(VLOOKUP(B36,Битола!$C$35:$I$44, 4, 0), 0)</f>
        <v>0</v>
      </c>
      <c r="M36" s="40">
        <f>IFERROR(VLOOKUP(B36,Битола!$C$58:$I$67, 4, 0), 0)</f>
        <v>0</v>
      </c>
      <c r="N36" s="40">
        <f>IFERROR(VLOOKUP(B36,'Велес-Рацин'!$C$11:$I$20, 4, 0), 0)</f>
        <v>0</v>
      </c>
      <c r="O36" s="40">
        <f>IFERROR(VLOOKUP(B36,'Велес-Рацин'!$C$35:$I$44, 4, 0), 0)</f>
        <v>0</v>
      </c>
      <c r="P36" s="40">
        <f>IFERROR(VLOOKUP(B36,Прилеп!$C$11:$I$20, 4, 0), 0)</f>
        <v>0</v>
      </c>
      <c r="Q36" s="40">
        <f>IFERROR(VLOOKUP(B36,Прилеп!$C$35:$I$44, 4, 0), 0)</f>
        <v>0</v>
      </c>
      <c r="R36" s="40">
        <f>IFERROR(VLOOKUP(B36,КRUN!$C$11:$I$20, 4, 0), 0)</f>
        <v>0</v>
      </c>
      <c r="S36" s="40">
        <f>IFERROR(VLOOKUP(B36,КRUN!$C$35:$I$44, 4, 0), 0)</f>
        <v>0</v>
      </c>
      <c r="T36" s="40">
        <f>IFERROR(VLOOKUP(B36,'Охрид Трчат'!$C$11:$I$20, 4, 0), 0)</f>
        <v>7.0372298880499873</v>
      </c>
      <c r="U36" s="40">
        <f>IFERROR(VLOOKUP(B36,'Охрид Трчат'!$C$35:$I$44, 4, 0), 0)</f>
        <v>0</v>
      </c>
      <c r="V3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14.267117938036971</v>
      </c>
      <c r="W36" s="70">
        <f>COUNTIF(Table2723[[#This Row],[Гевгелија 10км]:[Ohrid 5km]], "&gt;0")</f>
        <v>2</v>
      </c>
      <c r="X36" s="83">
        <f>Table2723[[#This Row],[Вкупно]]/Table2723[[#This Row],[Трки во топ 10]]</f>
        <v>7.1335589690184857</v>
      </c>
    </row>
    <row r="37" spans="1:25" x14ac:dyDescent="0.3">
      <c r="A37" s="31">
        <f t="shared" si="0"/>
        <v>34</v>
      </c>
      <c r="B37" s="44" t="s">
        <v>120</v>
      </c>
      <c r="C37" s="40">
        <f>IFERROR(VLOOKUP(B37,Гевгелија!$C$11:$I$20, 4, 0), 0)</f>
        <v>0</v>
      </c>
      <c r="D37" s="40">
        <f>IFERROR(VLOOKUP(B37,Гевгелија!$C$35:$I$44, 4, 0), 0)</f>
        <v>0</v>
      </c>
      <c r="E37" s="40">
        <f>IFERROR(VLOOKUP(B37,СупериорРанс!$C$11:$I$20, 4, 0), 0)</f>
        <v>0</v>
      </c>
      <c r="F37" s="40">
        <f>IFERROR(VLOOKUP(B37,СупериорРанс!$C$34:$I$43, 4, 0), 0)</f>
        <v>0</v>
      </c>
      <c r="G37" s="40">
        <f>IFERROR(VLOOKUP(B37,'Halk Eco'!$C$11:$I$20, 4, 0), 0)</f>
        <v>0</v>
      </c>
      <c r="H37" s="40">
        <f>IFERROR(VLOOKUP(B37,Кавадарци!$C$11:$I$20, 4, 0), 0)</f>
        <v>0</v>
      </c>
      <c r="I37" s="40">
        <f>IFERROR(VLOOKUP(B37,Кавадарци!$C$34:$I$43, 4, 0), 0)</f>
        <v>0</v>
      </c>
      <c r="J37" s="40">
        <f>IFERROR(VLOOKUP(B37,Кавадарци!$C$58:$I$67, 4, 0), 0)</f>
        <v>0</v>
      </c>
      <c r="K37" s="40">
        <f>IFERROR(VLOOKUP(B37,Битола!$C$11:$I$20, 4, 0), 0)</f>
        <v>0</v>
      </c>
      <c r="L37" s="40">
        <f>IFERROR(VLOOKUP(B37,Битола!$C$35:$I$44, 4, 0), 0)</f>
        <v>0</v>
      </c>
      <c r="M37" s="40">
        <f>IFERROR(VLOOKUP(B37,Битола!$C$58:$I$67, 4, 0), 0)</f>
        <v>0</v>
      </c>
      <c r="N37" s="40">
        <f>IFERROR(VLOOKUP(B37,'Велес-Рацин'!$C$11:$I$20, 4, 0), 0)</f>
        <v>0</v>
      </c>
      <c r="O37" s="40">
        <f>IFERROR(VLOOKUP(B37,'Велес-Рацин'!$C$35:$I$44, 4, 0), 0)</f>
        <v>0</v>
      </c>
      <c r="P37" s="40">
        <f>IFERROR(VLOOKUP(B37,Прилеп!$C$11:$I$20, 4, 0), 0)</f>
        <v>0</v>
      </c>
      <c r="Q37" s="40">
        <f>IFERROR(VLOOKUP(B37,Прилеп!$C$35:$I$44, 4, 0), 0)</f>
        <v>7.2911694510739853</v>
      </c>
      <c r="R37" s="40">
        <f>IFERROR(VLOOKUP(B37,КRUN!$C$11:$I$20, 4, 0), 0)</f>
        <v>0</v>
      </c>
      <c r="S37" s="40">
        <f>IFERROR(VLOOKUP(B37,КRUN!$C$35:$I$44, 4, 0), 0)</f>
        <v>6.9570405727923639</v>
      </c>
      <c r="T37" s="40">
        <f>IFERROR(VLOOKUP(B37,'Охрид Трчат'!$C$11:$I$20, 4, 0), 0)</f>
        <v>0</v>
      </c>
      <c r="U37" s="40">
        <f>IFERROR(VLOOKUP(B37,'Охрид Трчат'!$C$35:$I$44, 4, 0), 0)</f>
        <v>0</v>
      </c>
      <c r="V37"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14.248210023866349</v>
      </c>
      <c r="W37" s="70">
        <f>COUNTIF(Table2723[[#This Row],[Гевгелија 10км]:[Ohrid 5km]], "&gt;0")</f>
        <v>2</v>
      </c>
      <c r="X37" s="83">
        <f>Table2723[[#This Row],[Вкупно]]/Table2723[[#This Row],[Трки во топ 10]]</f>
        <v>7.1241050119331746</v>
      </c>
      <c r="Y37" s="12"/>
    </row>
    <row r="38" spans="1:25" x14ac:dyDescent="0.3">
      <c r="A38" s="31">
        <f t="shared" si="0"/>
        <v>35</v>
      </c>
      <c r="B38" s="44" t="s">
        <v>97</v>
      </c>
      <c r="C38" s="40">
        <f>IFERROR(VLOOKUP(B38,Гевгелија!$C$11:$I$20, 4, 0), 0)</f>
        <v>0</v>
      </c>
      <c r="D38" s="40">
        <f>IFERROR(VLOOKUP(B38,Гевгелија!$C$35:$I$44, 4, 0), 0)</f>
        <v>0</v>
      </c>
      <c r="E38" s="40">
        <f>IFERROR(VLOOKUP(B38,СупериорРанс!$C$11:$I$20, 4, 0), 0)</f>
        <v>0</v>
      </c>
      <c r="F38" s="40">
        <f>IFERROR(VLOOKUP(B38,СупериорРанс!$C$34:$I$43, 4, 0), 0)</f>
        <v>0</v>
      </c>
      <c r="G38" s="40">
        <f>IFERROR(VLOOKUP(B38,'Halk Eco'!$C$11:$I$20, 4, 0), 0)</f>
        <v>0</v>
      </c>
      <c r="H38" s="40">
        <f>IFERROR(VLOOKUP(B38,Кавадарци!$C$11:$I$20, 4, 0), 0)</f>
        <v>0</v>
      </c>
      <c r="I38" s="40">
        <f>IFERROR(VLOOKUP(B38,Кавадарци!$C$34:$I$43, 4, 0), 0)</f>
        <v>0</v>
      </c>
      <c r="J38" s="40">
        <f>IFERROR(VLOOKUP(B38,Кавадарци!$C$58:$I$67, 4, 0), 0)</f>
        <v>0</v>
      </c>
      <c r="K38" s="40">
        <f>IFERROR(VLOOKUP(B38,Битола!$C$11:$I$20, 4, 0), 0)</f>
        <v>0</v>
      </c>
      <c r="L38" s="40">
        <f>IFERROR(VLOOKUP(B38,Битола!$C$35:$I$44, 4, 0), 0)</f>
        <v>7.1913236929922135</v>
      </c>
      <c r="M38" s="40">
        <f>IFERROR(VLOOKUP(B38,Битола!$C$58:$I$67, 4, 0), 0)</f>
        <v>0</v>
      </c>
      <c r="N38" s="40">
        <f>IFERROR(VLOOKUP(B38,'Велес-Рацин'!$C$11:$I$20, 4, 0), 0)</f>
        <v>0</v>
      </c>
      <c r="O38" s="40">
        <f>IFERROR(VLOOKUP(B38,'Велес-Рацин'!$C$35:$I$44, 4, 0), 0)</f>
        <v>0</v>
      </c>
      <c r="P38" s="40">
        <f>IFERROR(VLOOKUP(B38,Прилеп!$C$11:$I$20, 4, 0), 0)</f>
        <v>7.0300333704115676</v>
      </c>
      <c r="Q38" s="40">
        <f>IFERROR(VLOOKUP(B38,Прилеп!$C$35:$I$44, 4, 0), 0)</f>
        <v>0</v>
      </c>
      <c r="R38" s="40">
        <f>IFERROR(VLOOKUP(B38,КRUN!$C$11:$I$20, 4, 0), 0)</f>
        <v>0</v>
      </c>
      <c r="S38" s="40">
        <f>IFERROR(VLOOKUP(B38,КRUN!$C$35:$I$44, 4, 0), 0)</f>
        <v>0</v>
      </c>
      <c r="T38" s="40">
        <f>IFERROR(VLOOKUP(B38,'Охрид Трчат'!$C$11:$I$20, 4, 0), 0)</f>
        <v>0</v>
      </c>
      <c r="U38" s="40">
        <f>IFERROR(VLOOKUP(B38,'Охрид Трчат'!$C$35:$I$44, 4, 0), 0)</f>
        <v>0</v>
      </c>
      <c r="V38"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14.221357063403781</v>
      </c>
      <c r="W38" s="70">
        <f>COUNTIF(Table2723[[#This Row],[Гевгелија 10км]:[Ohrid 5km]], "&gt;0")</f>
        <v>2</v>
      </c>
      <c r="X38" s="83">
        <f>Table2723[[#This Row],[Вкупно]]/Table2723[[#This Row],[Трки во топ 10]]</f>
        <v>7.1106785317018906</v>
      </c>
      <c r="Y38" s="12"/>
    </row>
    <row r="39" spans="1:25" x14ac:dyDescent="0.3">
      <c r="A39" s="31">
        <f t="shared" si="0"/>
        <v>36</v>
      </c>
      <c r="B39" s="44" t="s">
        <v>27</v>
      </c>
      <c r="C39" s="40">
        <f>IFERROR(VLOOKUP(B39,Гевгелија!$C$11:$I$20, 4, 0), 0)</f>
        <v>0</v>
      </c>
      <c r="D39" s="40">
        <f>IFERROR(VLOOKUP(B39,Гевгелија!$C$35:$I$44, 4, 0), 0)</f>
        <v>0</v>
      </c>
      <c r="E39" s="40">
        <f>IFERROR(VLOOKUP(B39,СупериорРанс!$C$11:$I$20, 4, 0), 0)</f>
        <v>7.5973303670745276</v>
      </c>
      <c r="F39" s="40">
        <f>IFERROR(VLOOKUP(B39,СупериорРанс!$C$34:$I$43, 4, 0), 0)</f>
        <v>0</v>
      </c>
      <c r="G39" s="40">
        <f>IFERROR(VLOOKUP(B39,'Halk Eco'!$C$11:$I$20, 4, 0), 0)</f>
        <v>0</v>
      </c>
      <c r="H39" s="40">
        <f>IFERROR(VLOOKUP(B39,Кавадарци!$C$11:$I$20, 4, 0), 0)</f>
        <v>0</v>
      </c>
      <c r="I39" s="40">
        <f>IFERROR(VLOOKUP(B39,Кавадарци!$C$34:$I$43, 4, 0), 0)</f>
        <v>6.5962180200222464</v>
      </c>
      <c r="J39" s="40">
        <f>IFERROR(VLOOKUP(B39,Кавадарци!$C$58:$I$67, 4, 0), 0)</f>
        <v>0</v>
      </c>
      <c r="K39" s="40">
        <f>IFERROR(VLOOKUP(B39,Битола!$C$11:$I$20, 4, 0), 0)</f>
        <v>0</v>
      </c>
      <c r="L39" s="40">
        <f>IFERROR(VLOOKUP(B39,Битола!$C$35:$I$44, 4, 0), 0)</f>
        <v>0</v>
      </c>
      <c r="M39" s="40">
        <f>IFERROR(VLOOKUP(B39,Битола!$C$58:$I$67, 4, 0), 0)</f>
        <v>0</v>
      </c>
      <c r="N39" s="40">
        <f>IFERROR(VLOOKUP(B39,'Велес-Рацин'!$C$11:$I$20, 4, 0), 0)</f>
        <v>0</v>
      </c>
      <c r="O39" s="40">
        <f>IFERROR(VLOOKUP(B39,'Велес-Рацин'!$C$35:$I$44, 4, 0), 0)</f>
        <v>0</v>
      </c>
      <c r="P39" s="40">
        <f>IFERROR(VLOOKUP(B39,Прилеп!$C$11:$I$20, 4, 0), 0)</f>
        <v>0</v>
      </c>
      <c r="Q39" s="40">
        <f>IFERROR(VLOOKUP(B39,Прилеп!$C$35:$I$44, 4, 0), 0)</f>
        <v>0</v>
      </c>
      <c r="R39" s="40">
        <f>IFERROR(VLOOKUP(B39,КRUN!$C$11:$I$20, 4, 0), 0)</f>
        <v>0</v>
      </c>
      <c r="S39" s="40">
        <f>IFERROR(VLOOKUP(B39,КRUN!$C$35:$I$44, 4, 0), 0)</f>
        <v>0</v>
      </c>
      <c r="T39" s="40">
        <f>IFERROR(VLOOKUP(B39,'Охрид Трчат'!$C$11:$I$20, 4, 0), 0)</f>
        <v>0</v>
      </c>
      <c r="U39" s="40">
        <f>IFERROR(VLOOKUP(B39,'Охрид Трчат'!$C$35:$I$44, 4, 0), 0)</f>
        <v>0</v>
      </c>
      <c r="V39"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14.193548387096774</v>
      </c>
      <c r="W39" s="70">
        <f>COUNTIF(Table2723[[#This Row],[Гевгелија 10км]:[Ohrid 5km]], "&gt;0")</f>
        <v>2</v>
      </c>
      <c r="X39" s="83">
        <f>Table2723[[#This Row],[Вкупно]]/Table2723[[#This Row],[Трки во топ 10]]</f>
        <v>7.096774193548387</v>
      </c>
      <c r="Y39" s="12"/>
    </row>
    <row r="40" spans="1:25" x14ac:dyDescent="0.3">
      <c r="A40" s="31">
        <f t="shared" si="0"/>
        <v>37</v>
      </c>
      <c r="B40" s="44" t="s">
        <v>98</v>
      </c>
      <c r="C40" s="40">
        <f>IFERROR(VLOOKUP(B40,Гевгелија!$C$11:$I$20, 4, 0), 0)</f>
        <v>0</v>
      </c>
      <c r="D40" s="40">
        <f>IFERROR(VLOOKUP(B40,Гевгелија!$C$35:$I$44, 4, 0), 0)</f>
        <v>0</v>
      </c>
      <c r="E40" s="40">
        <f>IFERROR(VLOOKUP(B40,СупериорРанс!$C$11:$I$20, 4, 0), 0)</f>
        <v>0</v>
      </c>
      <c r="F40" s="40">
        <f>IFERROR(VLOOKUP(B40,СупериорРанс!$C$34:$I$43, 4, 0), 0)</f>
        <v>0</v>
      </c>
      <c r="G40" s="40">
        <f>IFERROR(VLOOKUP(B40,'Halk Eco'!$C$11:$I$20, 4, 0), 0)</f>
        <v>0</v>
      </c>
      <c r="H40" s="40">
        <f>IFERROR(VLOOKUP(B40,Кавадарци!$C$11:$I$20, 4, 0), 0)</f>
        <v>0</v>
      </c>
      <c r="I40" s="40">
        <f>IFERROR(VLOOKUP(B40,Кавадарци!$C$34:$I$43, 4, 0), 0)</f>
        <v>0</v>
      </c>
      <c r="J40" s="40">
        <f>IFERROR(VLOOKUP(B40,Кавадарци!$C$58:$I$67, 4, 0), 0)</f>
        <v>0</v>
      </c>
      <c r="K40" s="40">
        <f>IFERROR(VLOOKUP(B40,Битола!$C$11:$I$20, 4, 0), 0)</f>
        <v>0</v>
      </c>
      <c r="L40" s="40">
        <f>IFERROR(VLOOKUP(B40,Битола!$C$35:$I$44, 4, 0), 0)</f>
        <v>7.0745272525027803</v>
      </c>
      <c r="M40" s="40">
        <f>IFERROR(VLOOKUP(B40,Битола!$C$58:$I$67, 4, 0), 0)</f>
        <v>0</v>
      </c>
      <c r="N40" s="40">
        <f>IFERROR(VLOOKUP(B40,'Велес-Рацин'!$C$11:$I$20, 4, 0), 0)</f>
        <v>0</v>
      </c>
      <c r="O40" s="40">
        <f>IFERROR(VLOOKUP(B40,'Велес-Рацин'!$C$35:$I$44, 4, 0), 0)</f>
        <v>0</v>
      </c>
      <c r="P40" s="40">
        <f>IFERROR(VLOOKUP(B40,Прилеп!$C$11:$I$20, 4, 0), 0)</f>
        <v>0</v>
      </c>
      <c r="Q40" s="40">
        <f>IFERROR(VLOOKUP(B40,Прилеп!$C$35:$I$44, 4, 0), 0)</f>
        <v>0</v>
      </c>
      <c r="R40" s="40">
        <f>IFERROR(VLOOKUP(B40,КRUN!$C$11:$I$20, 4, 0), 0)</f>
        <v>0</v>
      </c>
      <c r="S40" s="40">
        <f>IFERROR(VLOOKUP(B40,КRUN!$C$35:$I$44, 4, 0), 0)</f>
        <v>0</v>
      </c>
      <c r="T40" s="40">
        <f>IFERROR(VLOOKUP(B40,'Охрид Трчат'!$C$11:$I$20, 4, 0), 0)</f>
        <v>0</v>
      </c>
      <c r="U40" s="40">
        <f>IFERROR(VLOOKUP(B40,'Охрид Трчат'!$C$35:$I$44, 4, 0), 0)</f>
        <v>0</v>
      </c>
      <c r="V40"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7.0745272525027803</v>
      </c>
      <c r="W40" s="70">
        <f>COUNTIF(Table2723[[#This Row],[Гевгелија 10км]:[Ohrid 5km]], "&gt;0")</f>
        <v>1</v>
      </c>
      <c r="X40" s="83">
        <f>Table2723[[#This Row],[Вкупно]]/Table2723[[#This Row],[Трки во топ 10]]</f>
        <v>7.0745272525027803</v>
      </c>
      <c r="Y40" s="12"/>
    </row>
    <row r="41" spans="1:25" x14ac:dyDescent="0.3">
      <c r="A41" s="31">
        <f t="shared" si="0"/>
        <v>38</v>
      </c>
      <c r="B41" s="44" t="s">
        <v>99</v>
      </c>
      <c r="C41" s="40">
        <f>IFERROR(VLOOKUP(B41,Гевгелија!$C$11:$I$20, 4, 0), 0)</f>
        <v>0</v>
      </c>
      <c r="D41" s="40">
        <f>IFERROR(VLOOKUP(B41,Гевгелија!$C$35:$I$44, 4, 0), 0)</f>
        <v>0</v>
      </c>
      <c r="E41" s="40">
        <f>IFERROR(VLOOKUP(B41,СупериорРанс!$C$11:$I$20, 4, 0), 0)</f>
        <v>0</v>
      </c>
      <c r="F41" s="40">
        <f>IFERROR(VLOOKUP(B41,СупериорРанс!$C$34:$I$43, 4, 0), 0)</f>
        <v>0</v>
      </c>
      <c r="G41" s="40">
        <f>IFERROR(VLOOKUP(B41,'Halk Eco'!$C$11:$I$20, 4, 0), 0)</f>
        <v>0</v>
      </c>
      <c r="H41" s="40">
        <f>IFERROR(VLOOKUP(B41,Кавадарци!$C$11:$I$20, 4, 0), 0)</f>
        <v>0</v>
      </c>
      <c r="I41" s="40">
        <f>IFERROR(VLOOKUP(B41,Кавадарци!$C$34:$I$43, 4, 0), 0)</f>
        <v>0</v>
      </c>
      <c r="J41" s="40">
        <f>IFERROR(VLOOKUP(B41,Кавадарци!$C$58:$I$67, 4, 0), 0)</f>
        <v>0</v>
      </c>
      <c r="K41" s="40">
        <f>IFERROR(VLOOKUP(B41,Битола!$C$11:$I$20, 4, 0), 0)</f>
        <v>0</v>
      </c>
      <c r="L41" s="40">
        <f>IFERROR(VLOOKUP(B41,Битола!$C$35:$I$44, 4, 0), 0)</f>
        <v>7.0022246941045605</v>
      </c>
      <c r="M41" s="40">
        <f>IFERROR(VLOOKUP(B41,Битола!$C$58:$I$67, 4, 0), 0)</f>
        <v>0</v>
      </c>
      <c r="N41" s="40">
        <f>IFERROR(VLOOKUP(B41,'Велес-Рацин'!$C$11:$I$20, 4, 0), 0)</f>
        <v>0</v>
      </c>
      <c r="O41" s="40">
        <f>IFERROR(VLOOKUP(B41,'Велес-Рацин'!$C$35:$I$44, 4, 0), 0)</f>
        <v>0</v>
      </c>
      <c r="P41" s="40">
        <f>IFERROR(VLOOKUP(B41,Прилеп!$C$11:$I$20, 4, 0), 0)</f>
        <v>0</v>
      </c>
      <c r="Q41" s="40">
        <f>IFERROR(VLOOKUP(B41,Прилеп!$C$35:$I$44, 4, 0), 0)</f>
        <v>0</v>
      </c>
      <c r="R41" s="40">
        <f>IFERROR(VLOOKUP(B41,КRUN!$C$11:$I$20, 4, 0), 0)</f>
        <v>0</v>
      </c>
      <c r="S41" s="40">
        <f>IFERROR(VLOOKUP(B41,КRUN!$C$35:$I$44, 4, 0), 0)</f>
        <v>0</v>
      </c>
      <c r="T41" s="40">
        <f>IFERROR(VLOOKUP(B41,'Охрид Трчат'!$C$11:$I$20, 4, 0), 0)</f>
        <v>0</v>
      </c>
      <c r="U41" s="40">
        <f>IFERROR(VLOOKUP(B41,'Охрид Трчат'!$C$35:$I$44, 4, 0), 0)</f>
        <v>0</v>
      </c>
      <c r="V41"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7.0022246941045605</v>
      </c>
      <c r="W41" s="70">
        <f>COUNTIF(Table2723[[#This Row],[Гевгелија 10км]:[Ohrid 5km]], "&gt;0")</f>
        <v>1</v>
      </c>
      <c r="X41" s="83">
        <f>Table2723[[#This Row],[Вкупно]]/Table2723[[#This Row],[Трки во топ 10]]</f>
        <v>7.0022246941045605</v>
      </c>
      <c r="Y41" s="12"/>
    </row>
    <row r="42" spans="1:25" x14ac:dyDescent="0.3">
      <c r="A42" s="31">
        <f t="shared" si="0"/>
        <v>39</v>
      </c>
      <c r="B42" s="44" t="s">
        <v>100</v>
      </c>
      <c r="C42" s="40">
        <f>IFERROR(VLOOKUP(B42,Гевгелија!$C$11:$I$20, 4, 0), 0)</f>
        <v>0</v>
      </c>
      <c r="D42" s="40">
        <f>IFERROR(VLOOKUP(B42,Гевгелија!$C$35:$I$44, 4, 0), 0)</f>
        <v>0</v>
      </c>
      <c r="E42" s="40">
        <f>IFERROR(VLOOKUP(B42,СупериорРанс!$C$11:$I$20, 4, 0), 0)</f>
        <v>0</v>
      </c>
      <c r="F42" s="40">
        <f>IFERROR(VLOOKUP(B42,СупериорРанс!$C$34:$I$43, 4, 0), 0)</f>
        <v>0</v>
      </c>
      <c r="G42" s="40">
        <f>IFERROR(VLOOKUP(B42,'Halk Eco'!$C$11:$I$20, 4, 0), 0)</f>
        <v>0</v>
      </c>
      <c r="H42" s="40">
        <f>IFERROR(VLOOKUP(B42,Кавадарци!$C$11:$I$20, 4, 0), 0)</f>
        <v>0</v>
      </c>
      <c r="I42" s="40">
        <f>IFERROR(VLOOKUP(B42,Кавадарци!$C$34:$I$43, 4, 0), 0)</f>
        <v>0</v>
      </c>
      <c r="J42" s="40">
        <f>IFERROR(VLOOKUP(B42,Кавадарци!$C$58:$I$67, 4, 0), 0)</f>
        <v>0</v>
      </c>
      <c r="K42" s="40">
        <f>IFERROR(VLOOKUP(B42,Битола!$C$11:$I$20, 4, 0), 0)</f>
        <v>0</v>
      </c>
      <c r="L42" s="40">
        <f>IFERROR(VLOOKUP(B42,Битола!$C$35:$I$44, 4, 0), 0)</f>
        <v>6.9966629588431584</v>
      </c>
      <c r="M42" s="40">
        <f>IFERROR(VLOOKUP(B42,Битола!$C$58:$I$67, 4, 0), 0)</f>
        <v>0</v>
      </c>
      <c r="N42" s="40">
        <f>IFERROR(VLOOKUP(B42,'Велес-Рацин'!$C$11:$I$20, 4, 0), 0)</f>
        <v>0</v>
      </c>
      <c r="O42" s="40">
        <f>IFERROR(VLOOKUP(B42,'Велес-Рацин'!$C$35:$I$44, 4, 0), 0)</f>
        <v>0</v>
      </c>
      <c r="P42" s="40">
        <f>IFERROR(VLOOKUP(B42,Прилеп!$C$11:$I$20, 4, 0), 0)</f>
        <v>0</v>
      </c>
      <c r="Q42" s="40">
        <f>IFERROR(VLOOKUP(B42,Прилеп!$C$35:$I$44, 4, 0), 0)</f>
        <v>0</v>
      </c>
      <c r="R42" s="40">
        <f>IFERROR(VLOOKUP(B42,КRUN!$C$11:$I$20, 4, 0), 0)</f>
        <v>0</v>
      </c>
      <c r="S42" s="40">
        <f>IFERROR(VLOOKUP(B42,КRUN!$C$35:$I$44, 4, 0), 0)</f>
        <v>0</v>
      </c>
      <c r="T42" s="40">
        <f>IFERROR(VLOOKUP(B42,'Охрид Трчат'!$C$11:$I$20, 4, 0), 0)</f>
        <v>0</v>
      </c>
      <c r="U42" s="40">
        <f>IFERROR(VLOOKUP(B42,'Охрид Трчат'!$C$35:$I$44, 4, 0), 0)</f>
        <v>0</v>
      </c>
      <c r="V42"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6.9966629588431584</v>
      </c>
      <c r="W42" s="70">
        <f>COUNTIF(Table2723[[#This Row],[Гевгелија 10км]:[Ohrid 5km]], "&gt;0")</f>
        <v>1</v>
      </c>
      <c r="X42" s="83">
        <f>Table2723[[#This Row],[Вкупно]]/Table2723[[#This Row],[Трки во топ 10]]</f>
        <v>6.9966629588431584</v>
      </c>
      <c r="Y42" s="12"/>
    </row>
    <row r="43" spans="1:25" x14ac:dyDescent="0.3">
      <c r="A43" s="31">
        <f t="shared" si="0"/>
        <v>40</v>
      </c>
      <c r="B43" s="44" t="s">
        <v>48</v>
      </c>
      <c r="C43" s="40">
        <f>IFERROR(VLOOKUP(B43,Гевгелија!$C$11:$I$20, 4, 0), 0)</f>
        <v>0</v>
      </c>
      <c r="D43" s="40">
        <f>IFERROR(VLOOKUP(B43,Гевгелија!$C$35:$I$44, 4, 0), 0)</f>
        <v>0</v>
      </c>
      <c r="E43" s="40">
        <f>IFERROR(VLOOKUP(B43,СупериорРанс!$C$11:$I$20, 4, 0), 0)</f>
        <v>0</v>
      </c>
      <c r="F43" s="40">
        <f>IFERROR(VLOOKUP(B43,СупериорРанс!$C$34:$I$43, 4, 0), 0)</f>
        <v>7.4821002386634845</v>
      </c>
      <c r="G43" s="40">
        <f>IFERROR(VLOOKUP(B43,'Halk Eco'!$C$11:$I$20, 4, 0), 0)</f>
        <v>0</v>
      </c>
      <c r="H43" s="40">
        <f>IFERROR(VLOOKUP(B43,Кавадарци!$C$11:$I$20, 4, 0), 0)</f>
        <v>0</v>
      </c>
      <c r="I43" s="40">
        <f>IFERROR(VLOOKUP(B43,Кавадарци!$C$34:$I$43, 4, 0), 0)</f>
        <v>0</v>
      </c>
      <c r="J43" s="40">
        <f>IFERROR(VLOOKUP(B43,Кавадарци!$C$58:$I$67, 4, 0), 0)</f>
        <v>7.2195704057279242</v>
      </c>
      <c r="K43" s="40">
        <f>IFERROR(VLOOKUP(B43,Битола!$C$11:$I$20, 4, 0), 0)</f>
        <v>0</v>
      </c>
      <c r="L43" s="40">
        <f>IFERROR(VLOOKUP(B43,Битола!$C$35:$I$44, 4, 0), 0)</f>
        <v>0</v>
      </c>
      <c r="M43" s="40">
        <f>IFERROR(VLOOKUP(B43,Битола!$C$58:$I$67, 4, 0), 0)</f>
        <v>0</v>
      </c>
      <c r="N43" s="40">
        <f>IFERROR(VLOOKUP(B43,'Велес-Рацин'!$C$11:$I$20, 4, 0), 0)</f>
        <v>7.2691879866518345</v>
      </c>
      <c r="O43" s="40">
        <f>IFERROR(VLOOKUP(B43,'Велес-Рацин'!$C$35:$I$44, 4, 0), 0)</f>
        <v>0</v>
      </c>
      <c r="P43" s="40">
        <f>IFERROR(VLOOKUP(B43,Прилеп!$C$11:$I$20, 4, 0), 0)</f>
        <v>0</v>
      </c>
      <c r="Q43" s="40">
        <f>IFERROR(VLOOKUP(B43,Прилеп!$C$35:$I$44, 4, 0), 0)</f>
        <v>0</v>
      </c>
      <c r="R43" s="40">
        <f>IFERROR(VLOOKUP(B43,КRUN!$C$11:$I$20, 4, 0), 0)</f>
        <v>0</v>
      </c>
      <c r="S43" s="40">
        <f>IFERROR(VLOOKUP(B43,КRUN!$C$35:$I$44, 4, 0), 0)</f>
        <v>0</v>
      </c>
      <c r="T43" s="40">
        <f>IFERROR(VLOOKUP(B43,'Охрид Трчат'!$C$11:$I$20, 4, 0), 0)</f>
        <v>0</v>
      </c>
      <c r="U43" s="40">
        <f>IFERROR(VLOOKUP(B43,'Охрид Трчат'!$C$35:$I$44, 4, 0), 0)</f>
        <v>6.0143198090692129</v>
      </c>
      <c r="V4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27.985178440112456</v>
      </c>
      <c r="W43" s="70">
        <f>COUNTIF(Table2723[[#This Row],[Гевгелија 10км]:[Ohrid 5km]], "&gt;0")</f>
        <v>4</v>
      </c>
      <c r="X43" s="83">
        <f>Table2723[[#This Row],[Вкупно]]/Table2723[[#This Row],[Трки во топ 10]]</f>
        <v>6.996294610028114</v>
      </c>
      <c r="Y43" s="12"/>
    </row>
    <row r="44" spans="1:25" x14ac:dyDescent="0.3">
      <c r="A44" s="31">
        <f t="shared" si="0"/>
        <v>41</v>
      </c>
      <c r="B44" s="44" t="s">
        <v>49</v>
      </c>
      <c r="C44" s="40">
        <f>IFERROR(VLOOKUP(B44,Гевгелија!$C$11:$I$20, 4, 0), 0)</f>
        <v>0</v>
      </c>
      <c r="D44" s="40">
        <f>IFERROR(VLOOKUP(B44,Гевгелија!$C$35:$I$44, 4, 0), 0)</f>
        <v>0</v>
      </c>
      <c r="E44" s="40">
        <f>IFERROR(VLOOKUP(B44,СупериорРанс!$C$11:$I$20, 4, 0), 0)</f>
        <v>0</v>
      </c>
      <c r="F44" s="40">
        <f>IFERROR(VLOOKUP(B44,СупериорРанс!$C$34:$I$43, 4, 0), 0)</f>
        <v>7.4463007159904535</v>
      </c>
      <c r="G44" s="40">
        <f>IFERROR(VLOOKUP(B44,'Halk Eco'!$C$11:$I$20, 4, 0), 0)</f>
        <v>0</v>
      </c>
      <c r="H44" s="40">
        <f>IFERROR(VLOOKUP(B44,Кавадарци!$C$11:$I$20, 4, 0), 0)</f>
        <v>0</v>
      </c>
      <c r="I44" s="40">
        <f>IFERROR(VLOOKUP(B44,Кавадарци!$C$34:$I$43, 4, 0), 0)</f>
        <v>0</v>
      </c>
      <c r="J44" s="40">
        <f>IFERROR(VLOOKUP(B44,Кавадарци!$C$58:$I$67, 4, 0), 0)</f>
        <v>0</v>
      </c>
      <c r="K44" s="40">
        <f>IFERROR(VLOOKUP(B44,Битола!$C$11:$I$20, 4, 0), 0)</f>
        <v>0</v>
      </c>
      <c r="L44" s="40">
        <f>IFERROR(VLOOKUP(B44,Битола!$C$35:$I$44, 4, 0), 0)</f>
        <v>0</v>
      </c>
      <c r="M44" s="40">
        <f>IFERROR(VLOOKUP(B44,Битола!$C$58:$I$67, 4, 0), 0)</f>
        <v>0</v>
      </c>
      <c r="N44" s="40">
        <f>IFERROR(VLOOKUP(B44,'Велес-Рацин'!$C$11:$I$20, 4, 0), 0)</f>
        <v>0</v>
      </c>
      <c r="O44" s="40">
        <f>IFERROR(VLOOKUP(B44,'Велес-Рацин'!$C$35:$I$44, 4, 0), 0)</f>
        <v>0</v>
      </c>
      <c r="P44" s="40">
        <f>IFERROR(VLOOKUP(B44,Прилеп!$C$11:$I$20, 4, 0), 0)</f>
        <v>0</v>
      </c>
      <c r="Q44" s="40">
        <f>IFERROR(VLOOKUP(B44,Прилеп!$C$35:$I$44, 4, 0), 0)</f>
        <v>0</v>
      </c>
      <c r="R44" s="40">
        <f>IFERROR(VLOOKUP(B44,КRUN!$C$11:$I$20, 4, 0), 0)</f>
        <v>0</v>
      </c>
      <c r="S44" s="40">
        <f>IFERROR(VLOOKUP(B44,КRUN!$C$35:$I$44, 4, 0), 0)</f>
        <v>7.5536992840095465</v>
      </c>
      <c r="T44" s="40">
        <f>IFERROR(VLOOKUP(B44,'Охрид Трчат'!$C$11:$I$20, 4, 0), 0)</f>
        <v>0</v>
      </c>
      <c r="U44" s="40">
        <f>IFERROR(VLOOKUP(B44,'Охрид Трчат'!$C$35:$I$44, 4, 0), 0)</f>
        <v>5.9307875894988076</v>
      </c>
      <c r="V44"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20.930787589498806</v>
      </c>
      <c r="W44" s="70">
        <f>COUNTIF(Table2723[[#This Row],[Гевгелија 10км]:[Ohrid 5km]], "&gt;0")</f>
        <v>3</v>
      </c>
      <c r="X44" s="83">
        <f>Table2723[[#This Row],[Вкупно]]/Table2723[[#This Row],[Трки во топ 10]]</f>
        <v>6.9769291964996016</v>
      </c>
      <c r="Y44" s="12"/>
    </row>
    <row r="45" spans="1:25" x14ac:dyDescent="0.3">
      <c r="A45" s="31">
        <f t="shared" si="0"/>
        <v>42</v>
      </c>
      <c r="B45" s="44" t="s">
        <v>101</v>
      </c>
      <c r="C45" s="40">
        <f>IFERROR(VLOOKUP(B45,Гевгелија!$C$11:$I$20, 4, 0), 0)</f>
        <v>0</v>
      </c>
      <c r="D45" s="40">
        <f>IFERROR(VLOOKUP(B45,Гевгелија!$C$35:$I$44, 4, 0), 0)</f>
        <v>0</v>
      </c>
      <c r="E45" s="40">
        <f>IFERROR(VLOOKUP(B45,СупериорРанс!$C$11:$I$20, 4, 0), 0)</f>
        <v>0</v>
      </c>
      <c r="F45" s="40">
        <f>IFERROR(VLOOKUP(B45,СупериорРанс!$C$34:$I$43, 4, 0), 0)</f>
        <v>0</v>
      </c>
      <c r="G45" s="40">
        <f>IFERROR(VLOOKUP(B45,'Halk Eco'!$C$11:$I$20, 4, 0), 0)</f>
        <v>0</v>
      </c>
      <c r="H45" s="40">
        <f>IFERROR(VLOOKUP(B45,Кавадарци!$C$11:$I$20, 4, 0), 0)</f>
        <v>0</v>
      </c>
      <c r="I45" s="40">
        <f>IFERROR(VLOOKUP(B45,Кавадарци!$C$34:$I$43, 4, 0), 0)</f>
        <v>0</v>
      </c>
      <c r="J45" s="40">
        <f>IFERROR(VLOOKUP(B45,Кавадарци!$C$58:$I$67, 4, 0), 0)</f>
        <v>0</v>
      </c>
      <c r="K45" s="40">
        <f>IFERROR(VLOOKUP(B45,Битола!$C$11:$I$20, 4, 0), 0)</f>
        <v>0</v>
      </c>
      <c r="L45" s="40">
        <f>IFERROR(VLOOKUP(B45,Битола!$C$35:$I$44, 4, 0), 0)</f>
        <v>6.9243604004449386</v>
      </c>
      <c r="M45" s="40">
        <f>IFERROR(VLOOKUP(B45,Битола!$C$58:$I$67, 4, 0), 0)</f>
        <v>0</v>
      </c>
      <c r="N45" s="40">
        <f>IFERROR(VLOOKUP(B45,'Велес-Рацин'!$C$11:$I$20, 4, 0), 0)</f>
        <v>0</v>
      </c>
      <c r="O45" s="40">
        <f>IFERROR(VLOOKUP(B45,'Велес-Рацин'!$C$35:$I$44, 4, 0), 0)</f>
        <v>0</v>
      </c>
      <c r="P45" s="40">
        <f>IFERROR(VLOOKUP(B45,Прилеп!$C$11:$I$20, 4, 0), 0)</f>
        <v>0</v>
      </c>
      <c r="Q45" s="40">
        <f>IFERROR(VLOOKUP(B45,Прилеп!$C$35:$I$44, 4, 0), 0)</f>
        <v>0</v>
      </c>
      <c r="R45" s="40">
        <f>IFERROR(VLOOKUP(B45,КRUN!$C$11:$I$20, 4, 0), 0)</f>
        <v>0</v>
      </c>
      <c r="S45" s="40">
        <f>IFERROR(VLOOKUP(B45,КRUN!$C$35:$I$44, 4, 0), 0)</f>
        <v>0</v>
      </c>
      <c r="T45" s="40">
        <f>IFERROR(VLOOKUP(B45,'Охрид Трчат'!$C$11:$I$20, 4, 0), 0)</f>
        <v>0</v>
      </c>
      <c r="U45" s="40">
        <f>IFERROR(VLOOKUP(B45,'Охрид Трчат'!$C$35:$I$44, 4, 0), 0)</f>
        <v>0</v>
      </c>
      <c r="V45"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6.9243604004449386</v>
      </c>
      <c r="W45" s="70">
        <f>COUNTIF(Table2723[[#This Row],[Гевгелија 10км]:[Ohrid 5km]], "&gt;0")</f>
        <v>1</v>
      </c>
      <c r="X45" s="83">
        <f>Table2723[[#This Row],[Вкупно]]/Table2723[[#This Row],[Трки во топ 10]]</f>
        <v>6.9243604004449386</v>
      </c>
      <c r="Y45" s="12"/>
    </row>
    <row r="46" spans="1:25" x14ac:dyDescent="0.3">
      <c r="A46" s="31">
        <f t="shared" si="0"/>
        <v>43</v>
      </c>
      <c r="B46" s="44" t="s">
        <v>102</v>
      </c>
      <c r="C46" s="40">
        <f>IFERROR(VLOOKUP(B46,Гевгелија!$C$11:$I$20, 4, 0), 0)</f>
        <v>0</v>
      </c>
      <c r="D46" s="40">
        <f>IFERROR(VLOOKUP(B46,Гевгелија!$C$35:$I$44, 4, 0), 0)</f>
        <v>0</v>
      </c>
      <c r="E46" s="40">
        <f>IFERROR(VLOOKUP(B46,СупериорРанс!$C$11:$I$20, 4, 0), 0)</f>
        <v>0</v>
      </c>
      <c r="F46" s="40">
        <f>IFERROR(VLOOKUP(B46,СупериорРанс!$C$34:$I$43, 4, 0), 0)</f>
        <v>0</v>
      </c>
      <c r="G46" s="40">
        <f>IFERROR(VLOOKUP(B46,'Halk Eco'!$C$11:$I$20, 4, 0), 0)</f>
        <v>0</v>
      </c>
      <c r="H46" s="40">
        <f>IFERROR(VLOOKUP(B46,Кавадарци!$C$11:$I$20, 4, 0), 0)</f>
        <v>0</v>
      </c>
      <c r="I46" s="40">
        <f>IFERROR(VLOOKUP(B46,Кавадарци!$C$34:$I$43, 4, 0), 0)</f>
        <v>0</v>
      </c>
      <c r="J46" s="40">
        <f>IFERROR(VLOOKUP(B46,Кавадарци!$C$58:$I$67, 4, 0), 0)</f>
        <v>0</v>
      </c>
      <c r="K46" s="40">
        <f>IFERROR(VLOOKUP(B46,Битола!$C$11:$I$20, 4, 0), 0)</f>
        <v>0</v>
      </c>
      <c r="L46" s="40">
        <f>IFERROR(VLOOKUP(B46,Битола!$C$35:$I$44, 4, 0), 0)</f>
        <v>6.9132369299221352</v>
      </c>
      <c r="M46" s="40">
        <f>IFERROR(VLOOKUP(B46,Битола!$C$58:$I$67, 4, 0), 0)</f>
        <v>0</v>
      </c>
      <c r="N46" s="40">
        <f>IFERROR(VLOOKUP(B46,'Велес-Рацин'!$C$11:$I$20, 4, 0), 0)</f>
        <v>0</v>
      </c>
      <c r="O46" s="40">
        <f>IFERROR(VLOOKUP(B46,'Велес-Рацин'!$C$35:$I$44, 4, 0), 0)</f>
        <v>0</v>
      </c>
      <c r="P46" s="40">
        <f>IFERROR(VLOOKUP(B46,Прилеп!$C$11:$I$20, 4, 0), 0)</f>
        <v>0</v>
      </c>
      <c r="Q46" s="40">
        <f>IFERROR(VLOOKUP(B46,Прилеп!$C$35:$I$44, 4, 0), 0)</f>
        <v>0</v>
      </c>
      <c r="R46" s="40">
        <f>IFERROR(VLOOKUP(B46,КRUN!$C$11:$I$20, 4, 0), 0)</f>
        <v>0</v>
      </c>
      <c r="S46" s="40">
        <f>IFERROR(VLOOKUP(B46,КRUN!$C$35:$I$44, 4, 0), 0)</f>
        <v>0</v>
      </c>
      <c r="T46" s="40">
        <f>IFERROR(VLOOKUP(B46,'Охрид Трчат'!$C$11:$I$20, 4, 0), 0)</f>
        <v>0</v>
      </c>
      <c r="U46" s="40">
        <f>IFERROR(VLOOKUP(B46,'Охрид Трчат'!$C$35:$I$44, 4, 0), 0)</f>
        <v>0</v>
      </c>
      <c r="V4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6.9132369299221352</v>
      </c>
      <c r="W46" s="70">
        <f>COUNTIF(Table2723[[#This Row],[Гевгелија 10км]:[Ohrid 5km]], "&gt;0")</f>
        <v>1</v>
      </c>
      <c r="X46" s="83">
        <f>Table2723[[#This Row],[Вкупно]]/Table2723[[#This Row],[Трки во топ 10]]</f>
        <v>6.9132369299221352</v>
      </c>
      <c r="Y46" s="12"/>
    </row>
    <row r="47" spans="1:25" x14ac:dyDescent="0.3">
      <c r="A47" s="31">
        <f t="shared" si="0"/>
        <v>44</v>
      </c>
      <c r="B47" s="44" t="s">
        <v>51</v>
      </c>
      <c r="C47" s="40">
        <f>IFERROR(VLOOKUP(B47,Гевгелија!$C$11:$I$20, 4, 0), 0)</f>
        <v>0</v>
      </c>
      <c r="D47" s="40">
        <f>IFERROR(VLOOKUP(B47,Гевгелија!$C$35:$I$44, 4, 0), 0)</f>
        <v>0</v>
      </c>
      <c r="E47" s="40">
        <f>IFERROR(VLOOKUP(B47,СупериорРанс!$C$11:$I$20, 4, 0), 0)</f>
        <v>0</v>
      </c>
      <c r="F47" s="40">
        <f>IFERROR(VLOOKUP(B47,СупериорРанс!$C$34:$I$43, 4, 0), 0)</f>
        <v>6.8973747016706444</v>
      </c>
      <c r="G47" s="40">
        <f>IFERROR(VLOOKUP(B47,'Halk Eco'!$C$11:$I$20, 4, 0), 0)</f>
        <v>0</v>
      </c>
      <c r="H47" s="40">
        <f>IFERROR(VLOOKUP(B47,Кавадарци!$C$11:$I$20, 4, 0), 0)</f>
        <v>0</v>
      </c>
      <c r="I47" s="40">
        <f>IFERROR(VLOOKUP(B47,Кавадарци!$C$34:$I$43, 4, 0), 0)</f>
        <v>0</v>
      </c>
      <c r="J47" s="40">
        <f>IFERROR(VLOOKUP(B47,Кавадарци!$C$58:$I$67, 4, 0), 0)</f>
        <v>0</v>
      </c>
      <c r="K47" s="40">
        <f>IFERROR(VLOOKUP(B47,Битола!$C$11:$I$20, 4, 0), 0)</f>
        <v>0</v>
      </c>
      <c r="L47" s="40">
        <f>IFERROR(VLOOKUP(B47,Битола!$C$35:$I$44, 4, 0), 0)</f>
        <v>0</v>
      </c>
      <c r="M47" s="40">
        <f>IFERROR(VLOOKUP(B47,Битола!$C$58:$I$67, 4, 0), 0)</f>
        <v>0</v>
      </c>
      <c r="N47" s="40">
        <f>IFERROR(VLOOKUP(B47,'Велес-Рацин'!$C$11:$I$20, 4, 0), 0)</f>
        <v>0</v>
      </c>
      <c r="O47" s="40">
        <f>IFERROR(VLOOKUP(B47,'Велес-Рацин'!$C$35:$I$44, 4, 0), 0)</f>
        <v>0</v>
      </c>
      <c r="P47" s="40">
        <f>IFERROR(VLOOKUP(B47,Прилеп!$C$11:$I$20, 4, 0), 0)</f>
        <v>0</v>
      </c>
      <c r="Q47" s="40">
        <f>IFERROR(VLOOKUP(B47,Прилеп!$C$35:$I$44, 4, 0), 0)</f>
        <v>0</v>
      </c>
      <c r="R47" s="40">
        <f>IFERROR(VLOOKUP(B47,КRUN!$C$11:$I$20, 4, 0), 0)</f>
        <v>0</v>
      </c>
      <c r="S47" s="40">
        <f>IFERROR(VLOOKUP(B47,КRUN!$C$35:$I$44, 4, 0), 0)</f>
        <v>0</v>
      </c>
      <c r="T47" s="40">
        <f>IFERROR(VLOOKUP(B47,'Охрид Трчат'!$C$11:$I$20, 4, 0), 0)</f>
        <v>0</v>
      </c>
      <c r="U47" s="40">
        <f>IFERROR(VLOOKUP(B47,'Охрид Трчат'!$C$35:$I$44, 4, 0), 0)</f>
        <v>0</v>
      </c>
      <c r="V47"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6.8973747016706444</v>
      </c>
      <c r="W47" s="70">
        <f>COUNTIF(Table2723[[#This Row],[Гевгелија 10км]:[Ohrid 5km]], "&gt;0")</f>
        <v>1</v>
      </c>
      <c r="X47" s="83">
        <f>Table2723[[#This Row],[Вкупно]]/Table2723[[#This Row],[Трки во топ 10]]</f>
        <v>6.8973747016706444</v>
      </c>
      <c r="Y47" s="12"/>
    </row>
    <row r="48" spans="1:25" x14ac:dyDescent="0.3">
      <c r="A48" s="31">
        <f t="shared" si="0"/>
        <v>45</v>
      </c>
      <c r="B48" s="44" t="s">
        <v>50</v>
      </c>
      <c r="C48" s="40">
        <f>IFERROR(VLOOKUP(B48,Гевгелија!$C$11:$I$20, 4, 0), 0)</f>
        <v>0</v>
      </c>
      <c r="D48" s="40">
        <f>IFERROR(VLOOKUP(B48,Гевгелија!$C$35:$I$44, 4, 0), 0)</f>
        <v>0</v>
      </c>
      <c r="E48" s="40">
        <f>IFERROR(VLOOKUP(B48,СупериорРанс!$C$11:$I$20, 4, 0), 0)</f>
        <v>0</v>
      </c>
      <c r="F48" s="40">
        <f>IFERROR(VLOOKUP(B48,СупериорРанс!$C$34:$I$43, 4, 0), 0)</f>
        <v>7.0883054892601427</v>
      </c>
      <c r="G48" s="40">
        <f>IFERROR(VLOOKUP(B48,'Halk Eco'!$C$11:$I$20, 4, 0), 0)</f>
        <v>0</v>
      </c>
      <c r="H48" s="40">
        <f>IFERROR(VLOOKUP(B48,Кавадарци!$C$11:$I$20, 4, 0), 0)</f>
        <v>0</v>
      </c>
      <c r="I48" s="40">
        <f>IFERROR(VLOOKUP(B48,Кавадарци!$C$34:$I$43, 4, 0), 0)</f>
        <v>0</v>
      </c>
      <c r="J48" s="40">
        <f>IFERROR(VLOOKUP(B48,Кавадарци!$C$58:$I$67, 4, 0), 0)</f>
        <v>0</v>
      </c>
      <c r="K48" s="40">
        <f>IFERROR(VLOOKUP(B48,Битола!$C$11:$I$20, 4, 0), 0)</f>
        <v>0</v>
      </c>
      <c r="L48" s="40">
        <f>IFERROR(VLOOKUP(B48,Битола!$C$35:$I$44, 4, 0), 0)</f>
        <v>0</v>
      </c>
      <c r="M48" s="40">
        <f>IFERROR(VLOOKUP(B48,Битола!$C$58:$I$67, 4, 0), 0)</f>
        <v>7.9474940334128874</v>
      </c>
      <c r="N48" s="40">
        <f>IFERROR(VLOOKUP(B48,'Велес-Рацин'!$C$11:$I$20, 4, 0), 0)</f>
        <v>0</v>
      </c>
      <c r="O48" s="40">
        <f>IFERROR(VLOOKUP(B48,'Велес-Рацин'!$C$35:$I$44, 4, 0), 0)</f>
        <v>6.5632458233890212</v>
      </c>
      <c r="P48" s="40">
        <f>IFERROR(VLOOKUP(B48,Прилеп!$C$11:$I$20, 4, 0), 0)</f>
        <v>0</v>
      </c>
      <c r="Q48" s="40">
        <f>IFERROR(VLOOKUP(B48,Прилеп!$C$35:$I$44, 4, 0), 0)</f>
        <v>7.3389021479713605</v>
      </c>
      <c r="R48" s="40">
        <f>IFERROR(VLOOKUP(B48,КRUN!$C$11:$I$20, 4, 0), 0)</f>
        <v>0</v>
      </c>
      <c r="S48" s="40">
        <f>IFERROR(VLOOKUP(B48,КRUN!$C$35:$I$44, 4, 0), 0)</f>
        <v>0</v>
      </c>
      <c r="T48" s="40">
        <f>IFERROR(VLOOKUP(B48,'Охрид Трчат'!$C$11:$I$20, 4, 0), 0)</f>
        <v>0</v>
      </c>
      <c r="U48" s="40">
        <f>IFERROR(VLOOKUP(B48,'Охрид Трчат'!$C$35:$I$44, 4, 0), 0)</f>
        <v>5.4892601431980914</v>
      </c>
      <c r="V48"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34.427207637231504</v>
      </c>
      <c r="W48" s="70">
        <f>COUNTIF(Table2723[[#This Row],[Гевгелија 10км]:[Ohrid 5km]], "&gt;0")</f>
        <v>5</v>
      </c>
      <c r="X48" s="83">
        <f>Table2723[[#This Row],[Вкупно]]/Table2723[[#This Row],[Трки во топ 10]]</f>
        <v>6.885441527446301</v>
      </c>
      <c r="Y48" s="12"/>
    </row>
    <row r="49" spans="1:25" x14ac:dyDescent="0.3">
      <c r="A49" s="31">
        <f t="shared" si="0"/>
        <v>46</v>
      </c>
      <c r="B49" s="44" t="s">
        <v>66</v>
      </c>
      <c r="C49" s="40">
        <f>IFERROR(VLOOKUP(B49,Гевгелија!$C$11:$I$20, 4, 0), 0)</f>
        <v>0</v>
      </c>
      <c r="D49" s="40">
        <f>IFERROR(VLOOKUP(B49,Гевгелија!$C$35:$I$44, 4, 0), 0)</f>
        <v>0</v>
      </c>
      <c r="E49" s="40">
        <f>IFERROR(VLOOKUP(B49,СупериорРанс!$C$11:$I$20, 4, 0), 0)</f>
        <v>0</v>
      </c>
      <c r="F49" s="40">
        <f>IFERROR(VLOOKUP(B49,СупериорРанс!$C$34:$I$43, 4, 0), 0)</f>
        <v>0</v>
      </c>
      <c r="G49" s="40">
        <f>IFERROR(VLOOKUP(B49,'Halk Eco'!$C$11:$I$20, 4, 0), 0)</f>
        <v>0</v>
      </c>
      <c r="H49" s="40">
        <f>IFERROR(VLOOKUP(B49,Кавадарци!$C$11:$I$20, 4, 0), 0)</f>
        <v>0</v>
      </c>
      <c r="I49" s="40">
        <f>IFERROR(VLOOKUP(B49,Кавадарци!$C$34:$I$43, 4, 0), 0)</f>
        <v>6.7741935483870979</v>
      </c>
      <c r="J49" s="40">
        <f>IFERROR(VLOOKUP(B49,Кавадарци!$C$58:$I$67, 4, 0), 0)</f>
        <v>0</v>
      </c>
      <c r="K49" s="40">
        <f>IFERROR(VLOOKUP(B49,Битола!$C$11:$I$20, 4, 0), 0)</f>
        <v>0</v>
      </c>
      <c r="L49" s="40">
        <f>IFERROR(VLOOKUP(B49,Битола!$C$35:$I$44, 4, 0), 0)</f>
        <v>0</v>
      </c>
      <c r="M49" s="40">
        <f>IFERROR(VLOOKUP(B49,Битола!$C$58:$I$67, 4, 0), 0)</f>
        <v>0</v>
      </c>
      <c r="N49" s="40">
        <f>IFERROR(VLOOKUP(B49,'Велес-Рацин'!$C$11:$I$20, 4, 0), 0)</f>
        <v>0</v>
      </c>
      <c r="O49" s="40">
        <f>IFERROR(VLOOKUP(B49,'Велес-Рацин'!$C$35:$I$44, 4, 0), 0)</f>
        <v>0</v>
      </c>
      <c r="P49" s="40">
        <f>IFERROR(VLOOKUP(B49,Прилеп!$C$11:$I$20, 4, 0), 0)</f>
        <v>0</v>
      </c>
      <c r="Q49" s="40">
        <f>IFERROR(VLOOKUP(B49,Прилеп!$C$35:$I$44, 4, 0), 0)</f>
        <v>0</v>
      </c>
      <c r="R49" s="40">
        <f>IFERROR(VLOOKUP(B49,КRUN!$C$11:$I$20, 4, 0), 0)</f>
        <v>0</v>
      </c>
      <c r="S49" s="40">
        <f>IFERROR(VLOOKUP(B49,КRUN!$C$35:$I$44, 4, 0), 0)</f>
        <v>0</v>
      </c>
      <c r="T49" s="40">
        <f>IFERROR(VLOOKUP(B49,'Охрид Трчат'!$C$11:$I$20, 4, 0), 0)</f>
        <v>0</v>
      </c>
      <c r="U49" s="40">
        <f>IFERROR(VLOOKUP(B49,'Охрид Трчат'!$C$35:$I$44, 4, 0), 0)</f>
        <v>0</v>
      </c>
      <c r="V49"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6.7741935483870979</v>
      </c>
      <c r="W49" s="70">
        <f>COUNTIF(Table2723[[#This Row],[Гевгелија 10км]:[Ohrid 5km]], "&gt;0")</f>
        <v>1</v>
      </c>
      <c r="X49" s="83">
        <f>Table2723[[#This Row],[Вкупно]]/Table2723[[#This Row],[Трки во топ 10]]</f>
        <v>6.7741935483870979</v>
      </c>
      <c r="Y49" s="12"/>
    </row>
    <row r="50" spans="1:25" x14ac:dyDescent="0.3">
      <c r="A50" s="31">
        <f t="shared" si="0"/>
        <v>47</v>
      </c>
      <c r="B50" s="44" t="s">
        <v>121</v>
      </c>
      <c r="C50" s="40">
        <f>IFERROR(VLOOKUP(B50,Гевгелија!$C$11:$I$20, 4, 0), 0)</f>
        <v>0</v>
      </c>
      <c r="D50" s="40">
        <f>IFERROR(VLOOKUP(B50,Гевгелија!$C$35:$I$44, 4, 0), 0)</f>
        <v>0</v>
      </c>
      <c r="E50" s="40">
        <f>IFERROR(VLOOKUP(B50,СупериорРанс!$C$11:$I$20, 4, 0), 0)</f>
        <v>0</v>
      </c>
      <c r="F50" s="40">
        <f>IFERROR(VLOOKUP(B50,СупериорРанс!$C$34:$I$43, 4, 0), 0)</f>
        <v>0</v>
      </c>
      <c r="G50" s="40">
        <f>IFERROR(VLOOKUP(B50,'Halk Eco'!$C$11:$I$20, 4, 0), 0)</f>
        <v>0</v>
      </c>
      <c r="H50" s="40">
        <f>IFERROR(VLOOKUP(B50,Кавадарци!$C$11:$I$20, 4, 0), 0)</f>
        <v>0</v>
      </c>
      <c r="I50" s="40">
        <f>IFERROR(VLOOKUP(B50,Кавадарци!$C$34:$I$43, 4, 0), 0)</f>
        <v>0</v>
      </c>
      <c r="J50" s="40">
        <f>IFERROR(VLOOKUP(B50,Кавадарци!$C$58:$I$67, 4, 0), 0)</f>
        <v>0</v>
      </c>
      <c r="K50" s="40">
        <f>IFERROR(VLOOKUP(B50,Битола!$C$11:$I$20, 4, 0), 0)</f>
        <v>0</v>
      </c>
      <c r="L50" s="40">
        <f>IFERROR(VLOOKUP(B50,Битола!$C$35:$I$44, 4, 0), 0)</f>
        <v>0</v>
      </c>
      <c r="M50" s="40">
        <f>IFERROR(VLOOKUP(B50,Битола!$C$58:$I$67, 4, 0), 0)</f>
        <v>0</v>
      </c>
      <c r="N50" s="40">
        <f>IFERROR(VLOOKUP(B50,'Велес-Рацин'!$C$11:$I$20, 4, 0), 0)</f>
        <v>0</v>
      </c>
      <c r="O50" s="40">
        <f>IFERROR(VLOOKUP(B50,'Велес-Рацин'!$C$35:$I$44, 4, 0), 0)</f>
        <v>0</v>
      </c>
      <c r="P50" s="40">
        <f>IFERROR(VLOOKUP(B50,Прилеп!$C$11:$I$20, 4, 0), 0)</f>
        <v>0</v>
      </c>
      <c r="Q50" s="40">
        <f>IFERROR(VLOOKUP(B50,Прилеп!$C$35:$I$44, 4, 0), 0)</f>
        <v>6.7303102625298328</v>
      </c>
      <c r="R50" s="40">
        <f>IFERROR(VLOOKUP(B50,КRUN!$C$11:$I$20, 4, 0), 0)</f>
        <v>0</v>
      </c>
      <c r="S50" s="40">
        <f>IFERROR(VLOOKUP(B50,КRUN!$C$35:$I$44, 4, 0), 0)</f>
        <v>0</v>
      </c>
      <c r="T50" s="40">
        <f>IFERROR(VLOOKUP(B50,'Охрид Трчат'!$C$11:$I$20, 4, 0), 0)</f>
        <v>0</v>
      </c>
      <c r="U50" s="40">
        <f>IFERROR(VLOOKUP(B50,'Охрид Трчат'!$C$35:$I$44, 4, 0), 0)</f>
        <v>0</v>
      </c>
      <c r="V50"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6.7303102625298328</v>
      </c>
      <c r="W50" s="70">
        <f>COUNTIF(Table2723[[#This Row],[Гевгелија 10км]:[Ohrid 5km]], "&gt;0")</f>
        <v>1</v>
      </c>
      <c r="X50" s="83">
        <f>Table2723[[#This Row],[Вкупно]]/Table2723[[#This Row],[Трки во топ 10]]</f>
        <v>6.7303102625298328</v>
      </c>
      <c r="Y50" s="12"/>
    </row>
    <row r="51" spans="1:25" x14ac:dyDescent="0.3">
      <c r="A51" s="31">
        <f t="shared" si="0"/>
        <v>48</v>
      </c>
      <c r="B51" s="44" t="s">
        <v>60</v>
      </c>
      <c r="C51" s="40">
        <f>IFERROR(VLOOKUP(B51,Гевгелија!$C$11:$I$20, 4, 0), 0)</f>
        <v>0</v>
      </c>
      <c r="D51" s="40">
        <f>IFERROR(VLOOKUP(B51,Гевгелија!$C$35:$I$44, 4, 0), 0)</f>
        <v>0</v>
      </c>
      <c r="E51" s="40">
        <f>IFERROR(VLOOKUP(B51,СупериорРанс!$C$11:$I$20, 4, 0), 0)</f>
        <v>0</v>
      </c>
      <c r="F51" s="40">
        <f>IFERROR(VLOOKUP(B51,СупериорРанс!$C$34:$I$43, 4, 0), 0)</f>
        <v>0</v>
      </c>
      <c r="G51" s="40">
        <f>IFERROR(VLOOKUP(B51,'Halk Eco'!$C$11:$I$20, 4, 0), 0)</f>
        <v>0</v>
      </c>
      <c r="H51" s="40">
        <f>IFERROR(VLOOKUP(B51,Кавадарци!$C$11:$I$20, 4, 0), 0)</f>
        <v>6.6493100755011714</v>
      </c>
      <c r="I51" s="40">
        <f>IFERROR(VLOOKUP(B51,Кавадарци!$C$34:$I$43, 4, 0), 0)</f>
        <v>0</v>
      </c>
      <c r="J51" s="40">
        <f>IFERROR(VLOOKUP(B51,Кавадарци!$C$58:$I$67, 4, 0), 0)</f>
        <v>0</v>
      </c>
      <c r="K51" s="40">
        <f>IFERROR(VLOOKUP(B51,Битола!$C$11:$I$20, 4, 0), 0)</f>
        <v>0</v>
      </c>
      <c r="L51" s="40">
        <f>IFERROR(VLOOKUP(B51,Битола!$C$35:$I$44, 4, 0), 0)</f>
        <v>6.9410456062291441</v>
      </c>
      <c r="M51" s="40">
        <f>IFERROR(VLOOKUP(B51,Битола!$C$58:$I$67, 4, 0), 0)</f>
        <v>0</v>
      </c>
      <c r="N51" s="40">
        <f>IFERROR(VLOOKUP(B51,'Велес-Рацин'!$C$11:$I$20, 4, 0), 0)</f>
        <v>0</v>
      </c>
      <c r="O51" s="40">
        <f>IFERROR(VLOOKUP(B51,'Велес-Рацин'!$C$35:$I$44, 4, 0), 0)</f>
        <v>0</v>
      </c>
      <c r="P51" s="40">
        <f>IFERROR(VLOOKUP(B51,Прилеп!$C$11:$I$20, 4, 0), 0)</f>
        <v>0</v>
      </c>
      <c r="Q51" s="40">
        <f>IFERROR(VLOOKUP(B51,Прилеп!$C$35:$I$44, 4, 0), 0)</f>
        <v>0</v>
      </c>
      <c r="R51" s="40">
        <f>IFERROR(VLOOKUP(B51,КRUN!$C$11:$I$20, 4, 0), 0)</f>
        <v>0</v>
      </c>
      <c r="S51" s="40">
        <f>IFERROR(VLOOKUP(B51,КRUN!$C$35:$I$44, 4, 0), 0)</f>
        <v>6.5990453460620522</v>
      </c>
      <c r="T51" s="40">
        <f>IFERROR(VLOOKUP(B51,'Охрид Трчат'!$C$11:$I$20, 4, 0), 0)</f>
        <v>0</v>
      </c>
      <c r="U51" s="40">
        <f>IFERROR(VLOOKUP(B51,'Охрид Трчат'!$C$35:$I$44, 4, 0), 0)</f>
        <v>0</v>
      </c>
      <c r="V51"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20.189401027792368</v>
      </c>
      <c r="W51" s="70">
        <f>COUNTIF(Table2723[[#This Row],[Гевгелија 10км]:[Ohrid 5km]], "&gt;0")</f>
        <v>3</v>
      </c>
      <c r="X51" s="83">
        <f>Table2723[[#This Row],[Вкупно]]/Table2723[[#This Row],[Трки во топ 10]]</f>
        <v>6.7298003425974562</v>
      </c>
      <c r="Y51" s="12"/>
    </row>
    <row r="52" spans="1:25" x14ac:dyDescent="0.3">
      <c r="A52" s="31">
        <f t="shared" si="0"/>
        <v>49</v>
      </c>
      <c r="B52" s="44" t="s">
        <v>59</v>
      </c>
      <c r="C52" s="40">
        <f>IFERROR(VLOOKUP(B52,Гевгелија!$C$11:$I$20, 4, 0), 0)</f>
        <v>0</v>
      </c>
      <c r="D52" s="40">
        <f>IFERROR(VLOOKUP(B52,Гевгелија!$C$35:$I$44, 4, 0), 0)</f>
        <v>0</v>
      </c>
      <c r="E52" s="40">
        <f>IFERROR(VLOOKUP(B52,СупериорРанс!$C$11:$I$20, 4, 0), 0)</f>
        <v>0</v>
      </c>
      <c r="F52" s="40">
        <f>IFERROR(VLOOKUP(B52,СупериорРанс!$C$34:$I$43, 4, 0), 0)</f>
        <v>0</v>
      </c>
      <c r="G52" s="40">
        <f>IFERROR(VLOOKUP(B52,'Halk Eco'!$C$11:$I$20, 4, 0), 0)</f>
        <v>0</v>
      </c>
      <c r="H52" s="40">
        <f>IFERROR(VLOOKUP(B52,Кавадарци!$C$11:$I$20, 4, 0), 0)</f>
        <v>6.6987763603228334</v>
      </c>
      <c r="I52" s="40">
        <f>IFERROR(VLOOKUP(B52,Кавадарци!$C$34:$I$43, 4, 0), 0)</f>
        <v>0</v>
      </c>
      <c r="J52" s="40">
        <f>IFERROR(VLOOKUP(B52,Кавадарци!$C$58:$I$67, 4, 0), 0)</f>
        <v>0</v>
      </c>
      <c r="K52" s="40">
        <f>IFERROR(VLOOKUP(B52,Битола!$C$11:$I$20, 4, 0), 0)</f>
        <v>0</v>
      </c>
      <c r="L52" s="40">
        <f>IFERROR(VLOOKUP(B52,Битола!$C$35:$I$44, 4, 0), 0)</f>
        <v>0</v>
      </c>
      <c r="M52" s="40">
        <f>IFERROR(VLOOKUP(B52,Битола!$C$58:$I$67, 4, 0), 0)</f>
        <v>0</v>
      </c>
      <c r="N52" s="40">
        <f>IFERROR(VLOOKUP(B52,'Велес-Рацин'!$C$11:$I$20, 4, 0), 0)</f>
        <v>0</v>
      </c>
      <c r="O52" s="40">
        <f>IFERROR(VLOOKUP(B52,'Велес-Рацин'!$C$35:$I$44, 4, 0), 0)</f>
        <v>0</v>
      </c>
      <c r="P52" s="40">
        <f>IFERROR(VLOOKUP(B52,Прилеп!$C$11:$I$20, 4, 0), 0)</f>
        <v>0</v>
      </c>
      <c r="Q52" s="40">
        <f>IFERROR(VLOOKUP(B52,Прилеп!$C$35:$I$44, 4, 0), 0)</f>
        <v>0</v>
      </c>
      <c r="R52" s="40">
        <f>IFERROR(VLOOKUP(B52,КRUN!$C$11:$I$20, 4, 0), 0)</f>
        <v>0</v>
      </c>
      <c r="S52" s="40">
        <f>IFERROR(VLOOKUP(B52,КRUN!$C$35:$I$44, 4, 0), 0)</f>
        <v>0</v>
      </c>
      <c r="T52" s="40">
        <f>IFERROR(VLOOKUP(B52,'Охрид Трчат'!$C$11:$I$20, 4, 0), 0)</f>
        <v>0</v>
      </c>
      <c r="U52" s="40">
        <f>IFERROR(VLOOKUP(B52,'Охрид Трчат'!$C$35:$I$44, 4, 0), 0)</f>
        <v>0</v>
      </c>
      <c r="V52"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6.6987763603228334</v>
      </c>
      <c r="W52" s="70">
        <f>COUNTIF(Table2723[[#This Row],[Гевгелија 10км]:[Ohrid 5km]], "&gt;0")</f>
        <v>1</v>
      </c>
      <c r="X52" s="83">
        <f>Table2723[[#This Row],[Вкупно]]/Table2723[[#This Row],[Трки во топ 10]]</f>
        <v>6.6987763603228334</v>
      </c>
      <c r="Y52" s="12"/>
    </row>
    <row r="53" spans="1:25" x14ac:dyDescent="0.3">
      <c r="A53" s="31">
        <f t="shared" si="0"/>
        <v>50</v>
      </c>
      <c r="B53" s="44" t="s">
        <v>75</v>
      </c>
      <c r="C53" s="40">
        <f>IFERROR(VLOOKUP(B53,Гевгелија!$C$11:$I$20, 4, 0), 0)</f>
        <v>0</v>
      </c>
      <c r="D53" s="40">
        <f>IFERROR(VLOOKUP(B53,Гевгелија!$C$35:$I$44, 4, 0), 0)</f>
        <v>0</v>
      </c>
      <c r="E53" s="40">
        <f>IFERROR(VLOOKUP(B53,СупериорРанс!$C$11:$I$20, 4, 0), 0)</f>
        <v>0</v>
      </c>
      <c r="F53" s="40">
        <f>IFERROR(VLOOKUP(B53,СупериорРанс!$C$34:$I$43, 4, 0), 0)</f>
        <v>0</v>
      </c>
      <c r="G53" s="40">
        <f>IFERROR(VLOOKUP(B53,'Halk Eco'!$C$11:$I$20, 4, 0), 0)</f>
        <v>0</v>
      </c>
      <c r="H53" s="40">
        <f>IFERROR(VLOOKUP(B53,Кавадарци!$C$11:$I$20, 4, 0), 0)</f>
        <v>0</v>
      </c>
      <c r="I53" s="40">
        <f>IFERROR(VLOOKUP(B53,Кавадарци!$C$34:$I$43, 4, 0), 0)</f>
        <v>0</v>
      </c>
      <c r="J53" s="40">
        <f>IFERROR(VLOOKUP(B53,Кавадарци!$C$58:$I$67, 4, 0), 0)</f>
        <v>6.2768496420047732</v>
      </c>
      <c r="K53" s="40">
        <f>IFERROR(VLOOKUP(B53,Битола!$C$11:$I$20, 4, 0), 0)</f>
        <v>0</v>
      </c>
      <c r="L53" s="40">
        <f>IFERROR(VLOOKUP(B53,Битола!$C$35:$I$44, 4, 0), 0)</f>
        <v>0</v>
      </c>
      <c r="M53" s="40">
        <f>IFERROR(VLOOKUP(B53,Битола!$C$58:$I$67, 4, 0), 0)</f>
        <v>0</v>
      </c>
      <c r="N53" s="40">
        <f>IFERROR(VLOOKUP(B53,'Велес-Рацин'!$C$11:$I$20, 4, 0), 0)</f>
        <v>0</v>
      </c>
      <c r="O53" s="40">
        <f>IFERROR(VLOOKUP(B53,'Велес-Рацин'!$C$35:$I$44, 4, 0), 0)</f>
        <v>0</v>
      </c>
      <c r="P53" s="40">
        <f>IFERROR(VLOOKUP(B53,Прилеп!$C$11:$I$20, 4, 0), 0)</f>
        <v>0</v>
      </c>
      <c r="Q53" s="40">
        <f>IFERROR(VLOOKUP(B53,Прилеп!$C$35:$I$44, 4, 0), 0)</f>
        <v>7.0167064439140816</v>
      </c>
      <c r="R53" s="40">
        <f>IFERROR(VLOOKUP(B53,КRUN!$C$11:$I$20, 4, 0), 0)</f>
        <v>0</v>
      </c>
      <c r="S53" s="40">
        <f>IFERROR(VLOOKUP(B53,КRUN!$C$35:$I$44, 4, 0), 0)</f>
        <v>0</v>
      </c>
      <c r="T53" s="40">
        <f>IFERROR(VLOOKUP(B53,'Охрид Трчат'!$C$11:$I$20, 4, 0), 0)</f>
        <v>0</v>
      </c>
      <c r="U53" s="40">
        <f>IFERROR(VLOOKUP(B53,'Охрид Трчат'!$C$35:$I$44, 4, 0), 0)</f>
        <v>0</v>
      </c>
      <c r="V5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13.293556085918855</v>
      </c>
      <c r="W53" s="70">
        <f>COUNTIF(Table2723[[#This Row],[Гевгелија 10км]:[Ohrid 5km]], "&gt;0")</f>
        <v>2</v>
      </c>
      <c r="X53" s="83">
        <f>Table2723[[#This Row],[Вкупно]]/Table2723[[#This Row],[Трки во топ 10]]</f>
        <v>6.6467780429594274</v>
      </c>
      <c r="Y53" s="12"/>
    </row>
    <row r="54" spans="1:25" x14ac:dyDescent="0.3">
      <c r="A54" s="31">
        <f t="shared" si="0"/>
        <v>51</v>
      </c>
      <c r="B54" s="44" t="s">
        <v>106</v>
      </c>
      <c r="C54" s="40">
        <f>IFERROR(VLOOKUP(B54,Гевгелија!$C$11:$I$20, 4, 0), 0)</f>
        <v>0</v>
      </c>
      <c r="D54" s="40">
        <f>IFERROR(VLOOKUP(B54,Гевгелија!$C$35:$I$44, 4, 0), 0)</f>
        <v>0</v>
      </c>
      <c r="E54" s="40">
        <f>IFERROR(VLOOKUP(B54,СупериорРанс!$C$11:$I$20, 4, 0), 0)</f>
        <v>0</v>
      </c>
      <c r="F54" s="40">
        <f>IFERROR(VLOOKUP(B54,СупериорРанс!$C$34:$I$43, 4, 0), 0)</f>
        <v>0</v>
      </c>
      <c r="G54" s="40">
        <f>IFERROR(VLOOKUP(B54,'Halk Eco'!$C$11:$I$20, 4, 0), 0)</f>
        <v>0</v>
      </c>
      <c r="H54" s="40">
        <f>IFERROR(VLOOKUP(B54,Кавадарци!$C$11:$I$20, 4, 0), 0)</f>
        <v>0</v>
      </c>
      <c r="I54" s="40">
        <f>IFERROR(VLOOKUP(B54,Кавадарци!$C$34:$I$43, 4, 0), 0)</f>
        <v>0</v>
      </c>
      <c r="J54" s="40">
        <f>IFERROR(VLOOKUP(B54,Кавадарци!$C$58:$I$67, 4, 0), 0)</f>
        <v>0</v>
      </c>
      <c r="K54" s="40">
        <f>IFERROR(VLOOKUP(B54,Битола!$C$11:$I$20, 4, 0), 0)</f>
        <v>0</v>
      </c>
      <c r="L54" s="40">
        <f>IFERROR(VLOOKUP(B54,Битола!$C$35:$I$44, 4, 0), 0)</f>
        <v>0</v>
      </c>
      <c r="M54" s="40">
        <f>IFERROR(VLOOKUP(B54,Битола!$C$58:$I$67, 4, 0), 0)</f>
        <v>6.6109785202863964</v>
      </c>
      <c r="N54" s="40">
        <f>IFERROR(VLOOKUP(B54,'Велес-Рацин'!$C$11:$I$20, 4, 0), 0)</f>
        <v>0</v>
      </c>
      <c r="O54" s="40">
        <f>IFERROR(VLOOKUP(B54,'Велес-Рацин'!$C$35:$I$44, 4, 0), 0)</f>
        <v>0</v>
      </c>
      <c r="P54" s="40">
        <f>IFERROR(VLOOKUP(B54,Прилеп!$C$11:$I$20, 4, 0), 0)</f>
        <v>0</v>
      </c>
      <c r="Q54" s="40">
        <f>IFERROR(VLOOKUP(B54,Прилеп!$C$35:$I$44, 4, 0), 0)</f>
        <v>0</v>
      </c>
      <c r="R54" s="40">
        <f>IFERROR(VLOOKUP(B54,КRUN!$C$11:$I$20, 4, 0), 0)</f>
        <v>0</v>
      </c>
      <c r="S54" s="40">
        <f>IFERROR(VLOOKUP(B54,КRUN!$C$35:$I$44, 4, 0), 0)</f>
        <v>0</v>
      </c>
      <c r="T54" s="40">
        <f>IFERROR(VLOOKUP(B54,'Охрид Трчат'!$C$11:$I$20, 4, 0), 0)</f>
        <v>0</v>
      </c>
      <c r="U54" s="40">
        <f>IFERROR(VLOOKUP(B54,'Охрид Трчат'!$C$35:$I$44, 4, 0), 0)</f>
        <v>0</v>
      </c>
      <c r="V54"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6.6109785202863964</v>
      </c>
      <c r="W54" s="70">
        <f>COUNTIF(Table2723[[#This Row],[Гевгелија 10км]:[Ohrid 5km]], "&gt;0")</f>
        <v>1</v>
      </c>
      <c r="X54" s="83">
        <f>Table2723[[#This Row],[Вкупно]]/Table2723[[#This Row],[Трки во топ 10]]</f>
        <v>6.6109785202863964</v>
      </c>
    </row>
    <row r="55" spans="1:25" x14ac:dyDescent="0.3">
      <c r="A55" s="31">
        <f t="shared" si="0"/>
        <v>52</v>
      </c>
      <c r="B55" s="44" t="s">
        <v>61</v>
      </c>
      <c r="C55" s="40">
        <f>IFERROR(VLOOKUP(B55,Гевгелија!$C$11:$I$20, 4, 0), 0)</f>
        <v>0</v>
      </c>
      <c r="D55" s="40">
        <f>IFERROR(VLOOKUP(B55,Гевгелија!$C$35:$I$44, 4, 0), 0)</f>
        <v>0</v>
      </c>
      <c r="E55" s="40">
        <f>IFERROR(VLOOKUP(B55,СупериорРанс!$C$11:$I$20, 4, 0), 0)</f>
        <v>0</v>
      </c>
      <c r="F55" s="40">
        <f>IFERROR(VLOOKUP(B55,СупериорРанс!$C$34:$I$43, 4, 0), 0)</f>
        <v>0</v>
      </c>
      <c r="G55" s="40">
        <f>IFERROR(VLOOKUP(B55,'Halk Eco'!$C$11:$I$20, 4, 0), 0)</f>
        <v>0</v>
      </c>
      <c r="H55" s="40">
        <f>IFERROR(VLOOKUP(B55,Кавадарци!$C$11:$I$20, 4, 0), 0)</f>
        <v>6.5503775058578491</v>
      </c>
      <c r="I55" s="40">
        <f>IFERROR(VLOOKUP(B55,Кавадарци!$C$34:$I$43, 4, 0), 0)</f>
        <v>0</v>
      </c>
      <c r="J55" s="40">
        <f>IFERROR(VLOOKUP(B55,Кавадарци!$C$58:$I$67, 4, 0), 0)</f>
        <v>0</v>
      </c>
      <c r="K55" s="40">
        <f>IFERROR(VLOOKUP(B55,Битола!$C$11:$I$20, 4, 0), 0)</f>
        <v>0</v>
      </c>
      <c r="L55" s="40">
        <f>IFERROR(VLOOKUP(B55,Битола!$C$35:$I$44, 4, 0), 0)</f>
        <v>0</v>
      </c>
      <c r="M55" s="40">
        <f>IFERROR(VLOOKUP(B55,Битола!$C$58:$I$67, 4, 0), 0)</f>
        <v>0</v>
      </c>
      <c r="N55" s="40">
        <f>IFERROR(VLOOKUP(B55,'Велес-Рацин'!$C$11:$I$20, 4, 0), 0)</f>
        <v>6.4571746384872082</v>
      </c>
      <c r="O55" s="40">
        <f>IFERROR(VLOOKUP(B55,'Велес-Рацин'!$C$35:$I$44, 4, 0), 0)</f>
        <v>0</v>
      </c>
      <c r="P55" s="40">
        <f>IFERROR(VLOOKUP(B55,Прилеп!$C$11:$I$20, 4, 0), 0)</f>
        <v>0</v>
      </c>
      <c r="Q55" s="40">
        <f>IFERROR(VLOOKUP(B55,Прилеп!$C$35:$I$44, 4, 0), 0)</f>
        <v>0</v>
      </c>
      <c r="R55" s="40">
        <f>IFERROR(VLOOKUP(B55,КRUN!$C$11:$I$20, 4, 0), 0)</f>
        <v>0</v>
      </c>
      <c r="S55" s="40">
        <f>IFERROR(VLOOKUP(B55,КRUN!$C$35:$I$44, 4, 0), 0)</f>
        <v>0</v>
      </c>
      <c r="T55" s="40">
        <f>IFERROR(VLOOKUP(B55,'Охрид Трчат'!$C$11:$I$20, 4, 0), 0)</f>
        <v>0</v>
      </c>
      <c r="U55" s="40">
        <f>IFERROR(VLOOKUP(B55,'Охрид Трчат'!$C$35:$I$44, 4, 0), 0)</f>
        <v>0</v>
      </c>
      <c r="V55"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13.007552144345057</v>
      </c>
      <c r="W55" s="70">
        <f>COUNTIF(Table2723[[#This Row],[Гевгелија 10км]:[Ohrid 5km]], "&gt;0")</f>
        <v>2</v>
      </c>
      <c r="X55" s="83">
        <f>Table2723[[#This Row],[Вкупно]]/Table2723[[#This Row],[Трки во топ 10]]</f>
        <v>6.5037760721725286</v>
      </c>
    </row>
    <row r="56" spans="1:25" x14ac:dyDescent="0.3">
      <c r="A56" s="31">
        <f t="shared" si="0"/>
        <v>53</v>
      </c>
      <c r="B56" s="44" t="s">
        <v>45</v>
      </c>
      <c r="C56" s="40">
        <f>IFERROR(VLOOKUP(B56,Гевгелија!$C$11:$I$20, 4, 0), 0)</f>
        <v>0</v>
      </c>
      <c r="D56" s="40">
        <f>IFERROR(VLOOKUP(B56,Гевгелија!$C$35:$I$44, 4, 0), 0)</f>
        <v>6.9689737470167064</v>
      </c>
      <c r="E56" s="40">
        <f>IFERROR(VLOOKUP(B56,СупериорРанс!$C$11:$I$20, 4, 0), 0)</f>
        <v>0</v>
      </c>
      <c r="F56" s="40">
        <f>IFERROR(VLOOKUP(B56,СупериорРанс!$C$34:$I$43, 4, 0), 0)</f>
        <v>7.028639618138425</v>
      </c>
      <c r="G56" s="40">
        <f>IFERROR(VLOOKUP(B56,'Halk Eco'!$C$11:$I$20, 4, 0), 0)</f>
        <v>0</v>
      </c>
      <c r="H56" s="40">
        <f>IFERROR(VLOOKUP(B56,Кавадарци!$C$11:$I$20, 4, 0), 0)</f>
        <v>0</v>
      </c>
      <c r="I56" s="40">
        <f>IFERROR(VLOOKUP(B56,Кавадарци!$C$34:$I$43, 4, 0), 0)</f>
        <v>5.3893214682981094</v>
      </c>
      <c r="J56" s="40">
        <f>IFERROR(VLOOKUP(B56,Кавадарци!$C$58:$I$67, 4, 0), 0)</f>
        <v>0</v>
      </c>
      <c r="K56" s="40">
        <f>IFERROR(VLOOKUP(B56,Битола!$C$11:$I$20, 4, 0), 0)</f>
        <v>0</v>
      </c>
      <c r="L56" s="40">
        <f>IFERROR(VLOOKUP(B56,Битола!$C$35:$I$44, 4, 0), 0)</f>
        <v>0</v>
      </c>
      <c r="M56" s="40">
        <f>IFERROR(VLOOKUP(B56,Битола!$C$58:$I$67, 4, 0), 0)</f>
        <v>0</v>
      </c>
      <c r="N56" s="40">
        <f>IFERROR(VLOOKUP(B56,'Велес-Рацин'!$C$11:$I$20, 4, 0), 0)</f>
        <v>0</v>
      </c>
      <c r="O56" s="40">
        <f>IFERROR(VLOOKUP(B56,'Велес-Рацин'!$C$35:$I$44, 4, 0), 0)</f>
        <v>0</v>
      </c>
      <c r="P56" s="40">
        <f>IFERROR(VLOOKUP(B56,Прилеп!$C$11:$I$20, 4, 0), 0)</f>
        <v>0</v>
      </c>
      <c r="Q56" s="40">
        <f>IFERROR(VLOOKUP(B56,Прилеп!$C$35:$I$44, 4, 0), 0)</f>
        <v>0</v>
      </c>
      <c r="R56" s="40">
        <f>IFERROR(VLOOKUP(B56,КRUN!$C$11:$I$20, 4, 0), 0)</f>
        <v>0</v>
      </c>
      <c r="S56" s="40">
        <f>IFERROR(VLOOKUP(B56,КRUN!$C$35:$I$44, 4, 0), 0)</f>
        <v>0</v>
      </c>
      <c r="T56" s="40">
        <f>IFERROR(VLOOKUP(B56,'Охрид Трчат'!$C$11:$I$20, 4, 0), 0)</f>
        <v>0</v>
      </c>
      <c r="U56" s="40">
        <f>IFERROR(VLOOKUP(B56,'Охрид Трчат'!$C$35:$I$44, 4, 0), 0)</f>
        <v>0</v>
      </c>
      <c r="V5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19.386934833453243</v>
      </c>
      <c r="W56" s="70">
        <f>COUNTIF(Table2723[[#This Row],[Гевгелија 10км]:[Ohrid 5km]], "&gt;0")</f>
        <v>3</v>
      </c>
      <c r="X56" s="83">
        <f>Table2723[[#This Row],[Вкупно]]/Table2723[[#This Row],[Трки во топ 10]]</f>
        <v>6.4623116111510805</v>
      </c>
    </row>
    <row r="57" spans="1:25" x14ac:dyDescent="0.3">
      <c r="A57" s="31">
        <f t="shared" si="0"/>
        <v>54</v>
      </c>
      <c r="B57" s="44" t="s">
        <v>107</v>
      </c>
      <c r="C57" s="40">
        <f>IFERROR(VLOOKUP(B57,Гевгелија!$C$11:$I$20, 4, 0), 0)</f>
        <v>0</v>
      </c>
      <c r="D57" s="40">
        <f>IFERROR(VLOOKUP(B57,Гевгелија!$C$35:$I$44, 4, 0), 0)</f>
        <v>0</v>
      </c>
      <c r="E57" s="40">
        <f>IFERROR(VLOOKUP(B57,СупериорРанс!$C$11:$I$20, 4, 0), 0)</f>
        <v>0</v>
      </c>
      <c r="F57" s="40">
        <f>IFERROR(VLOOKUP(B57,СупериорРанс!$C$34:$I$43, 4, 0), 0)</f>
        <v>0</v>
      </c>
      <c r="G57" s="40">
        <f>IFERROR(VLOOKUP(B57,'Halk Eco'!$C$11:$I$20, 4, 0), 0)</f>
        <v>0</v>
      </c>
      <c r="H57" s="40">
        <f>IFERROR(VLOOKUP(B57,Кавадарци!$C$11:$I$20, 4, 0), 0)</f>
        <v>0</v>
      </c>
      <c r="I57" s="40">
        <f>IFERROR(VLOOKUP(B57,Кавадарци!$C$34:$I$43, 4, 0), 0)</f>
        <v>0</v>
      </c>
      <c r="J57" s="40">
        <f>IFERROR(VLOOKUP(B57,Кавадарци!$C$58:$I$67, 4, 0), 0)</f>
        <v>0</v>
      </c>
      <c r="K57" s="40">
        <f>IFERROR(VLOOKUP(B57,Битола!$C$11:$I$20, 4, 0), 0)</f>
        <v>0</v>
      </c>
      <c r="L57" s="40">
        <f>IFERROR(VLOOKUP(B57,Битола!$C$35:$I$44, 4, 0), 0)</f>
        <v>0</v>
      </c>
      <c r="M57" s="40">
        <f>IFERROR(VLOOKUP(B57,Битола!$C$58:$I$67, 4, 0), 0)</f>
        <v>6.4319809069212406</v>
      </c>
      <c r="N57" s="40">
        <f>IFERROR(VLOOKUP(B57,'Велес-Рацин'!$C$11:$I$20, 4, 0), 0)</f>
        <v>0</v>
      </c>
      <c r="O57" s="40">
        <f>IFERROR(VLOOKUP(B57,'Велес-Рацин'!$C$35:$I$44, 4, 0), 0)</f>
        <v>0</v>
      </c>
      <c r="P57" s="40">
        <f>IFERROR(VLOOKUP(B57,Прилеп!$C$11:$I$20, 4, 0), 0)</f>
        <v>0</v>
      </c>
      <c r="Q57" s="40">
        <f>IFERROR(VLOOKUP(B57,Прилеп!$C$35:$I$44, 4, 0), 0)</f>
        <v>0</v>
      </c>
      <c r="R57" s="40">
        <f>IFERROR(VLOOKUP(B57,КRUN!$C$11:$I$20, 4, 0), 0)</f>
        <v>0</v>
      </c>
      <c r="S57" s="40">
        <f>IFERROR(VLOOKUP(B57,КRUN!$C$35:$I$44, 4, 0), 0)</f>
        <v>0</v>
      </c>
      <c r="T57" s="40">
        <f>IFERROR(VLOOKUP(B57,'Охрид Трчат'!$C$11:$I$20, 4, 0), 0)</f>
        <v>0</v>
      </c>
      <c r="U57" s="40">
        <f>IFERROR(VLOOKUP(B57,'Охрид Трчат'!$C$35:$I$44, 4, 0), 0)</f>
        <v>0</v>
      </c>
      <c r="V57"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6.4319809069212406</v>
      </c>
      <c r="W57" s="70">
        <f>COUNTIF(Table2723[[#This Row],[Гевгелија 10км]:[Ohrid 5km]], "&gt;0")</f>
        <v>1</v>
      </c>
      <c r="X57" s="83">
        <f>Table2723[[#This Row],[Вкупно]]/Table2723[[#This Row],[Трки во топ 10]]</f>
        <v>6.4319809069212406</v>
      </c>
    </row>
    <row r="58" spans="1:25" x14ac:dyDescent="0.3">
      <c r="A58" s="31">
        <f t="shared" si="0"/>
        <v>55</v>
      </c>
      <c r="B58" s="44" t="s">
        <v>43</v>
      </c>
      <c r="C58" s="40">
        <f>IFERROR(VLOOKUP(B58,Гевгелија!$C$11:$I$20, 4, 0), 0)</f>
        <v>0</v>
      </c>
      <c r="D58" s="40">
        <f>IFERROR(VLOOKUP(B58,Гевгелија!$C$35:$I$44, 4, 0), 0)</f>
        <v>7.1002386634844861</v>
      </c>
      <c r="E58" s="40">
        <f>IFERROR(VLOOKUP(B58,СупериорРанс!$C$11:$I$20, 4, 0), 0)</f>
        <v>0</v>
      </c>
      <c r="F58" s="40">
        <f>IFERROR(VLOOKUP(B58,СупериорРанс!$C$34:$I$43, 4, 0), 0)</f>
        <v>0</v>
      </c>
      <c r="G58" s="40">
        <f>IFERROR(VLOOKUP(B58,'Halk Eco'!$C$11:$I$20, 4, 0), 0)</f>
        <v>0</v>
      </c>
      <c r="H58" s="40">
        <f>IFERROR(VLOOKUP(B58,Кавадарци!$C$11:$I$20, 4, 0), 0)</f>
        <v>0</v>
      </c>
      <c r="I58" s="40">
        <f>IFERROR(VLOOKUP(B58,Кавадарци!$C$34:$I$43, 4, 0), 0)</f>
        <v>0</v>
      </c>
      <c r="J58" s="40">
        <f>IFERROR(VLOOKUP(B58,Кавадарци!$C$58:$I$67, 4, 0), 0)</f>
        <v>5.2983293556085922</v>
      </c>
      <c r="K58" s="40">
        <f>IFERROR(VLOOKUP(B58,Битола!$C$11:$I$20, 4, 0), 0)</f>
        <v>6.4566519135641753</v>
      </c>
      <c r="L58" s="40">
        <f>IFERROR(VLOOKUP(B58,Битола!$C$35:$I$44, 4, 0), 0)</f>
        <v>0</v>
      </c>
      <c r="M58" s="40">
        <f>IFERROR(VLOOKUP(B58,Битола!$C$58:$I$67, 4, 0), 0)</f>
        <v>0</v>
      </c>
      <c r="N58" s="40">
        <f>IFERROR(VLOOKUP(B58,'Велес-Рацин'!$C$11:$I$20, 4, 0), 0)</f>
        <v>0</v>
      </c>
      <c r="O58" s="40">
        <f>IFERROR(VLOOKUP(B58,'Велес-Рацин'!$C$35:$I$44, 4, 0), 0)</f>
        <v>6.3245823389021467</v>
      </c>
      <c r="P58" s="40">
        <f>IFERROR(VLOOKUP(B58,Прилеп!$C$11:$I$20, 4, 0), 0)</f>
        <v>0</v>
      </c>
      <c r="Q58" s="40">
        <f>IFERROR(VLOOKUP(B58,Прилеп!$C$35:$I$44, 4, 0), 0)</f>
        <v>0</v>
      </c>
      <c r="R58" s="40">
        <f>IFERROR(VLOOKUP(B58,КRUN!$C$11:$I$20, 4, 0), 0)</f>
        <v>0</v>
      </c>
      <c r="S58" s="40">
        <f>IFERROR(VLOOKUP(B58,КRUN!$C$35:$I$44, 4, 0), 0)</f>
        <v>0</v>
      </c>
      <c r="T58" s="40">
        <f>IFERROR(VLOOKUP(B58,'Охрид Трчат'!$C$11:$I$20, 4, 0), 0)</f>
        <v>0</v>
      </c>
      <c r="U58" s="40">
        <f>IFERROR(VLOOKUP(B58,'Охрид Трчат'!$C$35:$I$44, 4, 0), 0)</f>
        <v>0</v>
      </c>
      <c r="V58"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25.179802271559399</v>
      </c>
      <c r="W58" s="70">
        <f>COUNTIF(Table2723[[#This Row],[Гевгелија 10км]:[Ohrid 5km]], "&gt;0")</f>
        <v>4</v>
      </c>
      <c r="X58" s="83">
        <f>Table2723[[#This Row],[Вкупно]]/Table2723[[#This Row],[Трки во топ 10]]</f>
        <v>6.2949505678898499</v>
      </c>
    </row>
    <row r="59" spans="1:25" x14ac:dyDescent="0.3">
      <c r="A59" s="31">
        <f t="shared" si="0"/>
        <v>56</v>
      </c>
      <c r="B59" s="44" t="s">
        <v>46</v>
      </c>
      <c r="C59" s="40">
        <f>IFERROR(VLOOKUP(B59,Гевгелија!$C$11:$I$20, 4, 0), 0)</f>
        <v>0</v>
      </c>
      <c r="D59" s="40">
        <f>IFERROR(VLOOKUP(B59,Гевгелија!$C$35:$I$44, 4, 0), 0)</f>
        <v>6.9451073985680187</v>
      </c>
      <c r="E59" s="40">
        <f>IFERROR(VLOOKUP(B59,СупериорРанс!$C$11:$I$20, 4, 0), 0)</f>
        <v>0</v>
      </c>
      <c r="F59" s="40">
        <f>IFERROR(VLOOKUP(B59,СупериорРанс!$C$34:$I$43, 4, 0), 0)</f>
        <v>0</v>
      </c>
      <c r="G59" s="40">
        <f>IFERROR(VLOOKUP(B59,'Halk Eco'!$C$11:$I$20, 4, 0), 0)</f>
        <v>0</v>
      </c>
      <c r="H59" s="40">
        <f>IFERROR(VLOOKUP(B59,Кавадарци!$C$11:$I$20, 4, 0), 0)</f>
        <v>0</v>
      </c>
      <c r="I59" s="40">
        <f>IFERROR(VLOOKUP(B59,Кавадарци!$C$34:$I$43, 4, 0), 0)</f>
        <v>0</v>
      </c>
      <c r="J59" s="40">
        <f>IFERROR(VLOOKUP(B59,Кавадарци!$C$58:$I$67, 4, 0), 0)</f>
        <v>0</v>
      </c>
      <c r="K59" s="40">
        <f>IFERROR(VLOOKUP(B59,Битола!$C$11:$I$20, 4, 0), 0)</f>
        <v>0</v>
      </c>
      <c r="L59" s="40">
        <f>IFERROR(VLOOKUP(B59,Битола!$C$35:$I$44, 4, 0), 0)</f>
        <v>0</v>
      </c>
      <c r="M59" s="40">
        <f>IFERROR(VLOOKUP(B59,Битола!$C$58:$I$67, 4, 0), 0)</f>
        <v>0</v>
      </c>
      <c r="N59" s="40">
        <f>IFERROR(VLOOKUP(B59,'Велес-Рацин'!$C$11:$I$20, 4, 0), 0)</f>
        <v>0</v>
      </c>
      <c r="O59" s="40">
        <f>IFERROR(VLOOKUP(B59,'Велес-Рацин'!$C$35:$I$44, 4, 0), 0)</f>
        <v>5.6324582338902136</v>
      </c>
      <c r="P59" s="40">
        <f>IFERROR(VLOOKUP(B59,Прилеп!$C$11:$I$20, 4, 0), 0)</f>
        <v>0</v>
      </c>
      <c r="Q59" s="40">
        <f>IFERROR(VLOOKUP(B59,Прилеп!$C$35:$I$44, 4, 0), 0)</f>
        <v>0</v>
      </c>
      <c r="R59" s="40">
        <f>IFERROR(VLOOKUP(B59,КRUN!$C$11:$I$20, 4, 0), 0)</f>
        <v>0</v>
      </c>
      <c r="S59" s="40">
        <f>IFERROR(VLOOKUP(B59,КRUN!$C$35:$I$44, 4, 0), 0)</f>
        <v>0</v>
      </c>
      <c r="T59" s="40">
        <f>IFERROR(VLOOKUP(B59,'Охрид Трчат'!$C$11:$I$20, 4, 0), 0)</f>
        <v>0</v>
      </c>
      <c r="U59" s="40">
        <f>IFERROR(VLOOKUP(B59,'Охрид Трчат'!$C$35:$I$44, 4, 0), 0)</f>
        <v>0</v>
      </c>
      <c r="V59"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12.577565632458231</v>
      </c>
      <c r="W59" s="70">
        <f>COUNTIF(Table2723[[#This Row],[Гевгелија 10км]:[Ohrid 5km]], "&gt;0")</f>
        <v>2</v>
      </c>
      <c r="X59" s="83">
        <f>Table2723[[#This Row],[Вкупно]]/Table2723[[#This Row],[Трки во топ 10]]</f>
        <v>6.2887828162291157</v>
      </c>
    </row>
    <row r="60" spans="1:25" x14ac:dyDescent="0.3">
      <c r="A60" s="31">
        <f t="shared" si="0"/>
        <v>57</v>
      </c>
      <c r="B60" s="44" t="s">
        <v>62</v>
      </c>
      <c r="C60" s="40">
        <f>IFERROR(VLOOKUP(B60,Гевгелија!$C$11:$I$20, 4, 0), 0)</f>
        <v>0</v>
      </c>
      <c r="D60" s="40">
        <f>IFERROR(VLOOKUP(B60,Гевгелија!$C$35:$I$44, 4, 0), 0)</f>
        <v>0</v>
      </c>
      <c r="E60" s="40">
        <f>IFERROR(VLOOKUP(B60,СупериорРанс!$C$11:$I$20, 4, 0), 0)</f>
        <v>0</v>
      </c>
      <c r="F60" s="40">
        <f>IFERROR(VLOOKUP(B60,СупериорРанс!$C$34:$I$43, 4, 0), 0)</f>
        <v>0</v>
      </c>
      <c r="G60" s="40">
        <f>IFERROR(VLOOKUP(B60,'Halk Eco'!$C$11:$I$20, 4, 0), 0)</f>
        <v>0</v>
      </c>
      <c r="H60" s="40">
        <f>IFERROR(VLOOKUP(B60,Кавадарци!$C$11:$I$20, 4, 0), 0)</f>
        <v>6.237958864878939</v>
      </c>
      <c r="I60" s="40">
        <f>IFERROR(VLOOKUP(B60,Кавадарци!$C$34:$I$43, 4, 0), 0)</f>
        <v>0</v>
      </c>
      <c r="J60" s="40">
        <f>IFERROR(VLOOKUP(B60,Кавадарци!$C$58:$I$67, 4, 0), 0)</f>
        <v>0</v>
      </c>
      <c r="K60" s="40">
        <f>IFERROR(VLOOKUP(B60,Битола!$C$11:$I$20, 4, 0), 0)</f>
        <v>0</v>
      </c>
      <c r="L60" s="40">
        <f>IFERROR(VLOOKUP(B60,Битола!$C$35:$I$44, 4, 0), 0)</f>
        <v>0</v>
      </c>
      <c r="M60" s="40">
        <f>IFERROR(VLOOKUP(B60,Битола!$C$58:$I$67, 4, 0), 0)</f>
        <v>0</v>
      </c>
      <c r="N60" s="40">
        <f>IFERROR(VLOOKUP(B60,'Велес-Рацин'!$C$11:$I$20, 4, 0), 0)</f>
        <v>0</v>
      </c>
      <c r="O60" s="40">
        <f>IFERROR(VLOOKUP(B60,'Велес-Рацин'!$C$35:$I$44, 4, 0), 0)</f>
        <v>0</v>
      </c>
      <c r="P60" s="40">
        <f>IFERROR(VLOOKUP(B60,Прилеп!$C$11:$I$20, 4, 0), 0)</f>
        <v>0</v>
      </c>
      <c r="Q60" s="40">
        <f>IFERROR(VLOOKUP(B60,Прилеп!$C$35:$I$44, 4, 0), 0)</f>
        <v>0</v>
      </c>
      <c r="R60" s="40">
        <f>IFERROR(VLOOKUP(B60,КRUN!$C$11:$I$20, 4, 0), 0)</f>
        <v>0</v>
      </c>
      <c r="S60" s="40">
        <f>IFERROR(VLOOKUP(B60,КRUN!$C$35:$I$44, 4, 0), 0)</f>
        <v>0</v>
      </c>
      <c r="T60" s="40">
        <f>IFERROR(VLOOKUP(B60,'Охрид Трчат'!$C$11:$I$20, 4, 0), 0)</f>
        <v>0</v>
      </c>
      <c r="U60" s="40">
        <f>IFERROR(VLOOKUP(B60,'Охрид Трчат'!$C$35:$I$44, 4, 0), 0)</f>
        <v>0</v>
      </c>
      <c r="V60"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6.237958864878939</v>
      </c>
      <c r="W60" s="70">
        <f>COUNTIF(Table2723[[#This Row],[Гевгелија 10км]:[Ohrid 5km]], "&gt;0")</f>
        <v>1</v>
      </c>
      <c r="X60" s="83">
        <f>Table2723[[#This Row],[Вкупно]]/Table2723[[#This Row],[Трки во топ 10]]</f>
        <v>6.237958864878939</v>
      </c>
    </row>
    <row r="61" spans="1:25" x14ac:dyDescent="0.3">
      <c r="A61" s="31">
        <f t="shared" si="0"/>
        <v>58</v>
      </c>
      <c r="B61" s="44" t="s">
        <v>132</v>
      </c>
      <c r="C61" s="40">
        <f>IFERROR(VLOOKUP(B61,Гевгелија!$C$11:$I$20, 4, 0), 0)</f>
        <v>0</v>
      </c>
      <c r="D61" s="40">
        <f>IFERROR(VLOOKUP(B61,Гевгелија!$C$35:$I$44, 4, 0), 0)</f>
        <v>0</v>
      </c>
      <c r="E61" s="40">
        <f>IFERROR(VLOOKUP(B61,СупериорРанс!$C$11:$I$20, 4, 0), 0)</f>
        <v>0</v>
      </c>
      <c r="F61" s="40">
        <f>IFERROR(VLOOKUP(B61,СупериорРанс!$C$34:$I$43, 4, 0), 0)</f>
        <v>0</v>
      </c>
      <c r="G61" s="40">
        <f>IFERROR(VLOOKUP(B61,'Halk Eco'!$C$11:$I$20, 4, 0), 0)</f>
        <v>0</v>
      </c>
      <c r="H61" s="40">
        <f>IFERROR(VLOOKUP(B61,Кавадарци!$C$11:$I$20, 4, 0), 0)</f>
        <v>0</v>
      </c>
      <c r="I61" s="40">
        <f>IFERROR(VLOOKUP(B61,Кавадарци!$C$34:$I$43, 4, 0), 0)</f>
        <v>0</v>
      </c>
      <c r="J61" s="40">
        <f>IFERROR(VLOOKUP(B61,Кавадарци!$C$58:$I$67, 4, 0), 0)</f>
        <v>0</v>
      </c>
      <c r="K61" s="40">
        <f>IFERROR(VLOOKUP(B61,Битола!$C$11:$I$20, 4, 0), 0)</f>
        <v>0</v>
      </c>
      <c r="L61" s="40">
        <f>IFERROR(VLOOKUP(B61,Битола!$C$35:$I$44, 4, 0), 0)</f>
        <v>0</v>
      </c>
      <c r="M61" s="40">
        <f>IFERROR(VLOOKUP(B61,Битола!$C$58:$I$67, 4, 0), 0)</f>
        <v>0</v>
      </c>
      <c r="N61" s="40">
        <f>IFERROR(VLOOKUP(B61,'Велес-Рацин'!$C$11:$I$20, 4, 0), 0)</f>
        <v>0</v>
      </c>
      <c r="O61" s="40">
        <f>IFERROR(VLOOKUP(B61,'Велес-Рацин'!$C$35:$I$44, 4, 0), 0)</f>
        <v>0</v>
      </c>
      <c r="P61" s="40">
        <f>IFERROR(VLOOKUP(B61,Прилеп!$C$11:$I$20, 4, 0), 0)</f>
        <v>0</v>
      </c>
      <c r="Q61" s="40">
        <f>IFERROR(VLOOKUP(B61,Прилеп!$C$35:$I$44, 4, 0), 0)</f>
        <v>0</v>
      </c>
      <c r="R61" s="40">
        <f>IFERROR(VLOOKUP(B61,КRUN!$C$11:$I$20, 4, 0), 0)</f>
        <v>0</v>
      </c>
      <c r="S61" s="40">
        <f>IFERROR(VLOOKUP(B61,КRUN!$C$35:$I$44, 4, 0), 0)</f>
        <v>0</v>
      </c>
      <c r="T61" s="40">
        <f>IFERROR(VLOOKUP(B61,'Охрид Трчат'!$C$11:$I$20, 4, 0), 0)</f>
        <v>6.1858890913824531</v>
      </c>
      <c r="U61" s="40">
        <f>IFERROR(VLOOKUP(B61,'Охрид Трчат'!$C$35:$I$44, 4, 0), 0)</f>
        <v>0</v>
      </c>
      <c r="V61"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6.1858890913824531</v>
      </c>
      <c r="W61" s="70">
        <f>COUNTIF(Table2723[[#This Row],[Гевгелија 10км]:[Ohrid 5km]], "&gt;0")</f>
        <v>1</v>
      </c>
      <c r="X61" s="83">
        <f>Table2723[[#This Row],[Вкупно]]/Table2723[[#This Row],[Трки во топ 10]]</f>
        <v>6.1858890913824531</v>
      </c>
    </row>
    <row r="62" spans="1:25" x14ac:dyDescent="0.3">
      <c r="A62" s="31">
        <f t="shared" si="0"/>
        <v>59</v>
      </c>
      <c r="B62" s="44" t="s">
        <v>67</v>
      </c>
      <c r="C62" s="38">
        <f>IFERROR(VLOOKUP(B62,Гевгелија!$C$11:$I$20, 4, 0), 0)</f>
        <v>0</v>
      </c>
      <c r="D62" s="38">
        <f>IFERROR(VLOOKUP(B62,Гевгелија!$C$35:$I$44, 4, 0), 0)</f>
        <v>0</v>
      </c>
      <c r="E62" s="38">
        <f>IFERROR(VLOOKUP(B62,СупериорРанс!$C$11:$I$20, 4, 0), 0)</f>
        <v>0</v>
      </c>
      <c r="F62" s="38">
        <f>IFERROR(VLOOKUP(B62,СупериорРанс!$C$34:$I$43, 4, 0), 0)</f>
        <v>0</v>
      </c>
      <c r="G62" s="38">
        <f>IFERROR(VLOOKUP(B62,'Halk Eco'!$C$11:$I$20, 4, 0), 0)</f>
        <v>0</v>
      </c>
      <c r="H62" s="38">
        <f>IFERROR(VLOOKUP(B62,Кавадарци!$C$11:$I$20, 4, 0), 0)</f>
        <v>0</v>
      </c>
      <c r="I62" s="38">
        <f>IFERROR(VLOOKUP(B62,Кавадарци!$C$34:$I$43, 4, 0), 0)</f>
        <v>6.1790878754171308</v>
      </c>
      <c r="J62" s="38">
        <f>IFERROR(VLOOKUP(B62,Кавадарци!$C$58:$I$67, 4, 0), 0)</f>
        <v>0</v>
      </c>
      <c r="K62" s="38">
        <f>IFERROR(VLOOKUP(B62,Битола!$C$11:$I$20, 4, 0), 0)</f>
        <v>0</v>
      </c>
      <c r="L62" s="38">
        <f>IFERROR(VLOOKUP(B62,Битола!$C$35:$I$44, 4, 0), 0)</f>
        <v>0</v>
      </c>
      <c r="M62" s="38">
        <f>IFERROR(VLOOKUP(B62,Битола!$C$58:$I$67, 4, 0), 0)</f>
        <v>0</v>
      </c>
      <c r="N62" s="38">
        <f>IFERROR(VLOOKUP(B62,'Велес-Рацин'!$C$11:$I$20, 4, 0), 0)</f>
        <v>0</v>
      </c>
      <c r="O62" s="38">
        <f>IFERROR(VLOOKUP(B62,'Велес-Рацин'!$C$35:$I$44, 4, 0), 0)</f>
        <v>0</v>
      </c>
      <c r="P62" s="38">
        <f>IFERROR(VLOOKUP(B62,Прилеп!$C$11:$I$20, 4, 0), 0)</f>
        <v>0</v>
      </c>
      <c r="Q62" s="38">
        <f>IFERROR(VLOOKUP(B62,Прилеп!$C$35:$I$44, 4, 0), 0)</f>
        <v>0</v>
      </c>
      <c r="R62" s="38">
        <f>IFERROR(VLOOKUP(B62,КRUN!$C$11:$I$20, 4, 0), 0)</f>
        <v>0</v>
      </c>
      <c r="S62" s="38">
        <f>IFERROR(VLOOKUP(B62,КRUN!$C$35:$I$44, 4, 0), 0)</f>
        <v>0</v>
      </c>
      <c r="T62" s="38">
        <f>IFERROR(VLOOKUP(B62,'Охрид Трчат'!$C$11:$I$20, 4, 0), 0)</f>
        <v>0</v>
      </c>
      <c r="U62" s="38">
        <f>IFERROR(VLOOKUP(B62,'Охрид Трчат'!$C$35:$I$44, 4, 0), 0)</f>
        <v>0</v>
      </c>
      <c r="V62"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6.1790878754171308</v>
      </c>
      <c r="W62" s="70">
        <f>COUNTIF(Table2723[[#This Row],[Гевгелија 10км]:[Ohrid 5km]], "&gt;0")</f>
        <v>1</v>
      </c>
      <c r="X62" s="83">
        <f>Table2723[[#This Row],[Вкупно]]/Table2723[[#This Row],[Трки во топ 10]]</f>
        <v>6.1790878754171308</v>
      </c>
    </row>
    <row r="63" spans="1:25" x14ac:dyDescent="0.3">
      <c r="A63" s="31">
        <f t="shared" si="0"/>
        <v>60</v>
      </c>
      <c r="B63" s="44" t="s">
        <v>68</v>
      </c>
      <c r="C63" s="40">
        <f>IFERROR(VLOOKUP(B63,Гевгелија!$C$11:$I$20, 4, 0), 0)</f>
        <v>0</v>
      </c>
      <c r="D63" s="40">
        <f>IFERROR(VLOOKUP(B63,Гевгелија!$C$35:$I$44, 4, 0), 0)</f>
        <v>0</v>
      </c>
      <c r="E63" s="40">
        <f>IFERROR(VLOOKUP(B63,СупериорРанс!$C$11:$I$20, 4, 0), 0)</f>
        <v>0</v>
      </c>
      <c r="F63" s="40">
        <f>IFERROR(VLOOKUP(B63,СупериорРанс!$C$34:$I$43, 4, 0), 0)</f>
        <v>0</v>
      </c>
      <c r="G63" s="40">
        <f>IFERROR(VLOOKUP(B63,'Halk Eco'!$C$11:$I$20, 4, 0), 0)</f>
        <v>0</v>
      </c>
      <c r="H63" s="40">
        <f>IFERROR(VLOOKUP(B63,Кавадарци!$C$11:$I$20, 4, 0), 0)</f>
        <v>0</v>
      </c>
      <c r="I63" s="40">
        <f>IFERROR(VLOOKUP(B63,Кавадарци!$C$34:$I$43, 4, 0), 0)</f>
        <v>6.1401557285873203</v>
      </c>
      <c r="J63" s="40">
        <f>IFERROR(VLOOKUP(B63,Кавадарци!$C$58:$I$67, 4, 0), 0)</f>
        <v>0</v>
      </c>
      <c r="K63" s="40">
        <f>IFERROR(VLOOKUP(B63,Битола!$C$11:$I$20, 4, 0), 0)</f>
        <v>0</v>
      </c>
      <c r="L63" s="40">
        <f>IFERROR(VLOOKUP(B63,Битола!$C$35:$I$44, 4, 0), 0)</f>
        <v>0</v>
      </c>
      <c r="M63" s="40">
        <f>IFERROR(VLOOKUP(B63,Битола!$C$58:$I$67, 4, 0), 0)</f>
        <v>0</v>
      </c>
      <c r="N63" s="40">
        <f>IFERROR(VLOOKUP(B63,'Велес-Рацин'!$C$11:$I$20, 4, 0), 0)</f>
        <v>0</v>
      </c>
      <c r="O63" s="40">
        <f>IFERROR(VLOOKUP(B63,'Велес-Рацин'!$C$35:$I$44, 4, 0), 0)</f>
        <v>0</v>
      </c>
      <c r="P63" s="40">
        <f>IFERROR(VLOOKUP(B63,Прилеп!$C$11:$I$20, 4, 0), 0)</f>
        <v>0</v>
      </c>
      <c r="Q63" s="40">
        <f>IFERROR(VLOOKUP(B63,Прилеп!$C$35:$I$44, 4, 0), 0)</f>
        <v>0</v>
      </c>
      <c r="R63" s="40">
        <f>IFERROR(VLOOKUP(B63,КRUN!$C$11:$I$20, 4, 0), 0)</f>
        <v>0</v>
      </c>
      <c r="S63" s="40">
        <f>IFERROR(VLOOKUP(B63,КRUN!$C$35:$I$44, 4, 0), 0)</f>
        <v>0</v>
      </c>
      <c r="T63" s="40">
        <f>IFERROR(VLOOKUP(B63,'Охрид Трчат'!$C$11:$I$20, 4, 0), 0)</f>
        <v>0</v>
      </c>
      <c r="U63" s="40">
        <f>IFERROR(VLOOKUP(B63,'Охрид Трчат'!$C$35:$I$44, 4, 0), 0)</f>
        <v>0</v>
      </c>
      <c r="V6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6.1401557285873203</v>
      </c>
      <c r="W63" s="70">
        <f>COUNTIF(Table2723[[#This Row],[Гевгелија 10км]:[Ohrid 5km]], "&gt;0")</f>
        <v>1</v>
      </c>
      <c r="X63" s="83">
        <f>Table2723[[#This Row],[Вкупно]]/Table2723[[#This Row],[Трки во топ 10]]</f>
        <v>6.1401557285873203</v>
      </c>
    </row>
    <row r="64" spans="1:25" x14ac:dyDescent="0.3">
      <c r="A64" s="31">
        <f t="shared" si="0"/>
        <v>61</v>
      </c>
      <c r="B64" s="44" t="s">
        <v>122</v>
      </c>
      <c r="C64" s="40">
        <f>IFERROR(VLOOKUP(B64,Гевгелија!$C$11:$I$20, 4, 0), 0)</f>
        <v>0</v>
      </c>
      <c r="D64" s="40">
        <f>IFERROR(VLOOKUP(B64,Гевгелија!$C$35:$I$44, 4, 0), 0)</f>
        <v>0</v>
      </c>
      <c r="E64" s="40">
        <f>IFERROR(VLOOKUP(B64,СупериорРанс!$C$11:$I$20, 4, 0), 0)</f>
        <v>0</v>
      </c>
      <c r="F64" s="40">
        <f>IFERROR(VLOOKUP(B64,СупериорРанс!$C$34:$I$43, 4, 0), 0)</f>
        <v>0</v>
      </c>
      <c r="G64" s="40">
        <f>IFERROR(VLOOKUP(B64,'Halk Eco'!$C$11:$I$20, 4, 0), 0)</f>
        <v>0</v>
      </c>
      <c r="H64" s="40">
        <f>IFERROR(VLOOKUP(B64,Кавадарци!$C$11:$I$20, 4, 0), 0)</f>
        <v>0</v>
      </c>
      <c r="I64" s="40">
        <f>IFERROR(VLOOKUP(B64,Кавадарци!$C$34:$I$43, 4, 0), 0)</f>
        <v>0</v>
      </c>
      <c r="J64" s="40">
        <f>IFERROR(VLOOKUP(B64,Кавадарци!$C$58:$I$67, 4, 0), 0)</f>
        <v>0</v>
      </c>
      <c r="K64" s="40">
        <f>IFERROR(VLOOKUP(B64,Битола!$C$11:$I$20, 4, 0), 0)</f>
        <v>0</v>
      </c>
      <c r="L64" s="40">
        <f>IFERROR(VLOOKUP(B64,Битола!$C$35:$I$44, 4, 0), 0)</f>
        <v>0</v>
      </c>
      <c r="M64" s="40">
        <f>IFERROR(VLOOKUP(B64,Битола!$C$58:$I$67, 4, 0), 0)</f>
        <v>0</v>
      </c>
      <c r="N64" s="40">
        <f>IFERROR(VLOOKUP(B64,'Велес-Рацин'!$C$11:$I$20, 4, 0), 0)</f>
        <v>0</v>
      </c>
      <c r="O64" s="40">
        <f>IFERROR(VLOOKUP(B64,'Велес-Рацин'!$C$35:$I$44, 4, 0), 0)</f>
        <v>0</v>
      </c>
      <c r="P64" s="40">
        <f>IFERROR(VLOOKUP(B64,Прилеп!$C$11:$I$20, 4, 0), 0)</f>
        <v>0</v>
      </c>
      <c r="Q64" s="40">
        <f>IFERROR(VLOOKUP(B64,Прилеп!$C$35:$I$44, 4, 0), 0)</f>
        <v>6.121718377088305</v>
      </c>
      <c r="R64" s="40">
        <f>IFERROR(VLOOKUP(B64,КRUN!$C$11:$I$20, 4, 0), 0)</f>
        <v>0</v>
      </c>
      <c r="S64" s="40">
        <f>IFERROR(VLOOKUP(B64,КRUN!$C$35:$I$44, 4, 0), 0)</f>
        <v>0</v>
      </c>
      <c r="T64" s="40">
        <f>IFERROR(VLOOKUP(B64,'Охрид Трчат'!$C$11:$I$20, 4, 0), 0)</f>
        <v>0</v>
      </c>
      <c r="U64" s="40">
        <f>IFERROR(VLOOKUP(B64,'Охрид Трчат'!$C$35:$I$44, 4, 0), 0)</f>
        <v>0</v>
      </c>
      <c r="V64"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6.121718377088305</v>
      </c>
      <c r="W64" s="70">
        <f>COUNTIF(Table2723[[#This Row],[Гевгелија 10км]:[Ohrid 5km]], "&gt;0")</f>
        <v>1</v>
      </c>
      <c r="X64" s="83">
        <f>Table2723[[#This Row],[Вкупно]]/Table2723[[#This Row],[Трки во топ 10]]</f>
        <v>6.121718377088305</v>
      </c>
    </row>
    <row r="65" spans="1:24" x14ac:dyDescent="0.3">
      <c r="A65" s="31">
        <f t="shared" si="0"/>
        <v>62</v>
      </c>
      <c r="B65" s="44" t="s">
        <v>44</v>
      </c>
      <c r="C65" s="40">
        <f>IFERROR(VLOOKUP(B65,Гевгелија!$C$11:$I$20, 4, 0), 0)</f>
        <v>0</v>
      </c>
      <c r="D65" s="40">
        <f>IFERROR(VLOOKUP(B65,Гевгелија!$C$35:$I$44, 4, 0), 0)</f>
        <v>7.0883054892601427</v>
      </c>
      <c r="E65" s="40">
        <f>IFERROR(VLOOKUP(B65,СупериорРанс!$C$11:$I$20, 4, 0), 0)</f>
        <v>0</v>
      </c>
      <c r="F65" s="40">
        <f>IFERROR(VLOOKUP(B65,СупериорРанс!$C$34:$I$43, 4, 0), 0)</f>
        <v>0</v>
      </c>
      <c r="G65" s="40">
        <f>IFERROR(VLOOKUP(B65,'Halk Eco'!$C$11:$I$20, 4, 0), 0)</f>
        <v>0</v>
      </c>
      <c r="H65" s="40">
        <f>IFERROR(VLOOKUP(B65,Кавадарци!$C$11:$I$20, 4, 0), 0)</f>
        <v>0</v>
      </c>
      <c r="I65" s="40">
        <f>IFERROR(VLOOKUP(B65,Кавадарци!$C$34:$I$43, 4, 0), 0)</f>
        <v>0</v>
      </c>
      <c r="J65" s="40">
        <f>IFERROR(VLOOKUP(B65,Кавадарци!$C$58:$I$67, 4, 0), 0)</f>
        <v>5.1312649164677806</v>
      </c>
      <c r="K65" s="40">
        <f>IFERROR(VLOOKUP(B65,Битола!$C$11:$I$20, 4, 0), 0)</f>
        <v>0</v>
      </c>
      <c r="L65" s="40">
        <f>IFERROR(VLOOKUP(B65,Битола!$C$35:$I$44, 4, 0), 0)</f>
        <v>0</v>
      </c>
      <c r="M65" s="40">
        <f>IFERROR(VLOOKUP(B65,Битола!$C$58:$I$67, 4, 0), 0)</f>
        <v>0</v>
      </c>
      <c r="N65" s="40">
        <f>IFERROR(VLOOKUP(B65,'Велес-Рацин'!$C$11:$I$20, 4, 0), 0)</f>
        <v>0</v>
      </c>
      <c r="O65" s="40">
        <f>IFERROR(VLOOKUP(B65,'Велес-Рацин'!$C$35:$I$44, 4, 0), 0)</f>
        <v>0</v>
      </c>
      <c r="P65" s="40">
        <f>IFERROR(VLOOKUP(B65,Прилеп!$C$11:$I$20, 4, 0), 0)</f>
        <v>0</v>
      </c>
      <c r="Q65" s="40">
        <f>IFERROR(VLOOKUP(B65,Прилеп!$C$35:$I$44, 4, 0), 0)</f>
        <v>0</v>
      </c>
      <c r="R65" s="40">
        <f>IFERROR(VLOOKUP(B65,КRUN!$C$11:$I$20, 4, 0), 0)</f>
        <v>0</v>
      </c>
      <c r="S65" s="40">
        <f>IFERROR(VLOOKUP(B65,КRUN!$C$35:$I$44, 4, 0), 0)</f>
        <v>0</v>
      </c>
      <c r="T65" s="40">
        <f>IFERROR(VLOOKUP(B65,'Охрид Трчат'!$C$11:$I$20, 4, 0), 0)</f>
        <v>0</v>
      </c>
      <c r="U65" s="40">
        <f>IFERROR(VLOOKUP(B65,'Охрид Трчат'!$C$35:$I$44, 4, 0), 0)</f>
        <v>0</v>
      </c>
      <c r="V65"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12.219570405727923</v>
      </c>
      <c r="W65" s="70">
        <f>COUNTIF(Table2723[[#This Row],[Гевгелија 10км]:[Ohrid 5km]], "&gt;0")</f>
        <v>2</v>
      </c>
      <c r="X65" s="83">
        <f>Table2723[[#This Row],[Вкупно]]/Table2723[[#This Row],[Трки во топ 10]]</f>
        <v>6.1097852028639617</v>
      </c>
    </row>
    <row r="66" spans="1:24" x14ac:dyDescent="0.3">
      <c r="A66" s="31">
        <f t="shared" si="0"/>
        <v>63</v>
      </c>
      <c r="B66" s="44" t="s">
        <v>112</v>
      </c>
      <c r="C66" s="40">
        <f>IFERROR(VLOOKUP(B66,Гевгелија!$C$11:$I$20, 4, 0), 0)</f>
        <v>0</v>
      </c>
      <c r="D66" s="40">
        <f>IFERROR(VLOOKUP(B66,Гевгелија!$C$35:$I$44, 4, 0), 0)</f>
        <v>0</v>
      </c>
      <c r="E66" s="40">
        <f>IFERROR(VLOOKUP(B66,СупериорРанс!$C$11:$I$20, 4, 0), 0)</f>
        <v>0</v>
      </c>
      <c r="F66" s="40">
        <f>IFERROR(VLOOKUP(B66,СупериорРанс!$C$34:$I$43, 4, 0), 0)</f>
        <v>0</v>
      </c>
      <c r="G66" s="40">
        <f>IFERROR(VLOOKUP(B66,'Halk Eco'!$C$11:$I$20, 4, 0), 0)</f>
        <v>0</v>
      </c>
      <c r="H66" s="40">
        <f>IFERROR(VLOOKUP(B66,Кавадарци!$C$11:$I$20, 4, 0), 0)</f>
        <v>0</v>
      </c>
      <c r="I66" s="40">
        <f>IFERROR(VLOOKUP(B66,Кавадарци!$C$34:$I$43, 4, 0), 0)</f>
        <v>0</v>
      </c>
      <c r="J66" s="40">
        <f>IFERROR(VLOOKUP(B66,Кавадарци!$C$58:$I$67, 4, 0), 0)</f>
        <v>0</v>
      </c>
      <c r="K66" s="40">
        <f>IFERROR(VLOOKUP(B66,Битола!$C$11:$I$20, 4, 0), 0)</f>
        <v>0</v>
      </c>
      <c r="L66" s="40">
        <f>IFERROR(VLOOKUP(B66,Битола!$C$35:$I$44, 4, 0), 0)</f>
        <v>0</v>
      </c>
      <c r="M66" s="40">
        <f>IFERROR(VLOOKUP(B66,Битола!$C$58:$I$67, 4, 0), 0)</f>
        <v>0</v>
      </c>
      <c r="N66" s="40">
        <f>IFERROR(VLOOKUP(B66,'Велес-Рацин'!$C$11:$I$20, 4, 0), 0)</f>
        <v>6.0901001112347055</v>
      </c>
      <c r="O66" s="40">
        <f>IFERROR(VLOOKUP(B66,'Велес-Рацин'!$C$35:$I$44, 4, 0), 0)</f>
        <v>0</v>
      </c>
      <c r="P66" s="40">
        <f>IFERROR(VLOOKUP(B66,Прилеп!$C$11:$I$20, 4, 0), 0)</f>
        <v>0</v>
      </c>
      <c r="Q66" s="40">
        <f>IFERROR(VLOOKUP(B66,Прилеп!$C$35:$I$44, 4, 0), 0)</f>
        <v>0</v>
      </c>
      <c r="R66" s="40">
        <f>IFERROR(VLOOKUP(B66,КRUN!$C$11:$I$20, 4, 0), 0)</f>
        <v>0</v>
      </c>
      <c r="S66" s="40">
        <f>IFERROR(VLOOKUP(B66,КRUN!$C$35:$I$44, 4, 0), 0)</f>
        <v>0</v>
      </c>
      <c r="T66" s="40">
        <f>IFERROR(VLOOKUP(B66,'Охрид Трчат'!$C$11:$I$20, 4, 0), 0)</f>
        <v>0</v>
      </c>
      <c r="U66" s="40">
        <f>IFERROR(VLOOKUP(B66,'Охрид Трчат'!$C$35:$I$44, 4, 0), 0)</f>
        <v>0</v>
      </c>
      <c r="V6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6.0901001112347055</v>
      </c>
      <c r="W66" s="70">
        <f>COUNTIF(Table2723[[#This Row],[Гевгелија 10км]:[Ohrid 5km]], "&gt;0")</f>
        <v>1</v>
      </c>
      <c r="X66" s="83">
        <f>Table2723[[#This Row],[Вкупно]]/Table2723[[#This Row],[Трки во топ 10]]</f>
        <v>6.0901001112347055</v>
      </c>
    </row>
    <row r="67" spans="1:24" x14ac:dyDescent="0.3">
      <c r="A67" s="31">
        <f t="shared" si="0"/>
        <v>64</v>
      </c>
      <c r="B67" s="44" t="s">
        <v>108</v>
      </c>
      <c r="C67" s="40">
        <f>IFERROR(VLOOKUP(B67,Гевгелија!$C$11:$I$20, 4, 0), 0)</f>
        <v>0</v>
      </c>
      <c r="D67" s="40">
        <f>IFERROR(VLOOKUP(B67,Гевгелија!$C$35:$I$44, 4, 0), 0)</f>
        <v>0</v>
      </c>
      <c r="E67" s="40">
        <f>IFERROR(VLOOKUP(B67,СупериорРанс!$C$11:$I$20, 4, 0), 0)</f>
        <v>0</v>
      </c>
      <c r="F67" s="40">
        <f>IFERROR(VLOOKUP(B67,СупериорРанс!$C$34:$I$43, 4, 0), 0)</f>
        <v>0</v>
      </c>
      <c r="G67" s="40">
        <f>IFERROR(VLOOKUP(B67,'Halk Eco'!$C$11:$I$20, 4, 0), 0)</f>
        <v>0</v>
      </c>
      <c r="H67" s="40">
        <f>IFERROR(VLOOKUP(B67,Кавадарци!$C$11:$I$20, 4, 0), 0)</f>
        <v>0</v>
      </c>
      <c r="I67" s="40">
        <f>IFERROR(VLOOKUP(B67,Кавадарци!$C$34:$I$43, 4, 0), 0)</f>
        <v>0</v>
      </c>
      <c r="J67" s="40">
        <f>IFERROR(VLOOKUP(B67,Кавадарци!$C$58:$I$67, 4, 0), 0)</f>
        <v>0</v>
      </c>
      <c r="K67" s="40">
        <f>IFERROR(VLOOKUP(B67,Битола!$C$11:$I$20, 4, 0), 0)</f>
        <v>0</v>
      </c>
      <c r="L67" s="40">
        <f>IFERROR(VLOOKUP(B67,Битола!$C$35:$I$44, 4, 0), 0)</f>
        <v>0</v>
      </c>
      <c r="M67" s="40">
        <f>IFERROR(VLOOKUP(B67,Битола!$C$58:$I$67, 4, 0), 0)</f>
        <v>6.3842482100238662</v>
      </c>
      <c r="N67" s="40">
        <f>IFERROR(VLOOKUP(B67,'Велес-Рацин'!$C$11:$I$20, 4, 0), 0)</f>
        <v>0</v>
      </c>
      <c r="O67" s="40">
        <f>IFERROR(VLOOKUP(B67,'Велес-Рацин'!$C$35:$I$44, 4, 0), 0)</f>
        <v>5.6801909307875897</v>
      </c>
      <c r="P67" s="40">
        <f>IFERROR(VLOOKUP(B67,Прилеп!$C$11:$I$20, 4, 0), 0)</f>
        <v>0</v>
      </c>
      <c r="Q67" s="40">
        <f>IFERROR(VLOOKUP(B67,Прилеп!$C$35:$I$44, 4, 0), 0)</f>
        <v>0</v>
      </c>
      <c r="R67" s="40">
        <f>IFERROR(VLOOKUP(B67,КRUN!$C$11:$I$20, 4, 0), 0)</f>
        <v>0</v>
      </c>
      <c r="S67" s="40">
        <f>IFERROR(VLOOKUP(B67,КRUN!$C$35:$I$44, 4, 0), 0)</f>
        <v>0</v>
      </c>
      <c r="T67" s="40">
        <f>IFERROR(VLOOKUP(B67,'Охрид Трчат'!$C$11:$I$20, 4, 0), 0)</f>
        <v>0</v>
      </c>
      <c r="U67" s="40">
        <f>IFERROR(VLOOKUP(B67,'Охрид Трчат'!$C$35:$I$44, 4, 0), 0)</f>
        <v>0</v>
      </c>
      <c r="V67"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12.064439140811455</v>
      </c>
      <c r="W67" s="70">
        <f>COUNTIF(Table2723[[#This Row],[Гевгелија 10км]:[Ohrid 5km]], "&gt;0")</f>
        <v>2</v>
      </c>
      <c r="X67" s="83">
        <f>Table2723[[#This Row],[Вкупно]]/Table2723[[#This Row],[Трки во топ 10]]</f>
        <v>6.0322195704057275</v>
      </c>
    </row>
    <row r="68" spans="1:24" x14ac:dyDescent="0.3">
      <c r="A68" s="31">
        <f t="shared" si="0"/>
        <v>65</v>
      </c>
      <c r="B68" s="44" t="s">
        <v>95</v>
      </c>
      <c r="C68" s="38">
        <f>IFERROR(VLOOKUP(B68,Гевгелија!$C$11:$I$20, 4, 0), 0)</f>
        <v>0</v>
      </c>
      <c r="D68" s="38">
        <f>IFERROR(VLOOKUP(B68,Гевгелија!$C$35:$I$44, 4, 0), 0)</f>
        <v>0</v>
      </c>
      <c r="E68" s="38">
        <f>IFERROR(VLOOKUP(B68,СупериорРанс!$C$11:$I$20, 4, 0), 0)</f>
        <v>0</v>
      </c>
      <c r="F68" s="38">
        <f>IFERROR(VLOOKUP(B68,СупериорРанс!$C$34:$I$43, 4, 0), 0)</f>
        <v>0</v>
      </c>
      <c r="G68" s="38">
        <f>IFERROR(VLOOKUP(B68,'Halk Eco'!$C$11:$I$20, 4, 0), 0)</f>
        <v>0</v>
      </c>
      <c r="H68" s="38">
        <f>IFERROR(VLOOKUP(B68,Кавадарци!$C$11:$I$20, 4, 0), 0)</f>
        <v>0</v>
      </c>
      <c r="I68" s="38">
        <f>IFERROR(VLOOKUP(B68,Кавадарци!$C$34:$I$43, 4, 0), 0)</f>
        <v>0</v>
      </c>
      <c r="J68" s="38">
        <f>IFERROR(VLOOKUP(B68,Кавадарци!$C$58:$I$67, 4, 0), 0)</f>
        <v>0</v>
      </c>
      <c r="K68" s="38">
        <f>IFERROR(VLOOKUP(B68,Битола!$C$11:$I$20, 4, 0), 0)</f>
        <v>6.0296797708929972</v>
      </c>
      <c r="L68" s="38">
        <f>IFERROR(VLOOKUP(B68,Битола!$C$35:$I$44, 4, 0), 0)</f>
        <v>0</v>
      </c>
      <c r="M68" s="38">
        <f>IFERROR(VLOOKUP(B68,Битола!$C$58:$I$67, 4, 0), 0)</f>
        <v>0</v>
      </c>
      <c r="N68" s="38">
        <f>IFERROR(VLOOKUP(B68,'Велес-Рацин'!$C$11:$I$20, 4, 0), 0)</f>
        <v>0</v>
      </c>
      <c r="O68" s="38">
        <f>IFERROR(VLOOKUP(B68,'Велес-Рацин'!$C$35:$I$44, 4, 0), 0)</f>
        <v>0</v>
      </c>
      <c r="P68" s="38">
        <f>IFERROR(VLOOKUP(B68,Прилеп!$C$11:$I$20, 4, 0), 0)</f>
        <v>0</v>
      </c>
      <c r="Q68" s="38">
        <f>IFERROR(VLOOKUP(B68,Прилеп!$C$35:$I$44, 4, 0), 0)</f>
        <v>0</v>
      </c>
      <c r="R68" s="38">
        <f>IFERROR(VLOOKUP(B68,КRUN!$C$11:$I$20, 4, 0), 0)</f>
        <v>0</v>
      </c>
      <c r="S68" s="38">
        <f>IFERROR(VLOOKUP(B68,КRUN!$C$35:$I$44, 4, 0), 0)</f>
        <v>0</v>
      </c>
      <c r="T68" s="38">
        <f>IFERROR(VLOOKUP(B68,'Охрид Трчат'!$C$11:$I$20, 4, 0), 0)</f>
        <v>0</v>
      </c>
      <c r="U68" s="38">
        <f>IFERROR(VLOOKUP(B68,'Охрид Трчат'!$C$35:$I$44, 4, 0), 0)</f>
        <v>0</v>
      </c>
      <c r="V68"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6.0296797708929972</v>
      </c>
      <c r="W68" s="70">
        <f>COUNTIF(Table2723[[#This Row],[Гевгелија 10км]:[Ohrid 5km]], "&gt;0")</f>
        <v>1</v>
      </c>
      <c r="X68" s="83">
        <f>Table2723[[#This Row],[Вкупно]]/Table2723[[#This Row],[Трки во топ 10]]</f>
        <v>6.0296797708929972</v>
      </c>
    </row>
    <row r="69" spans="1:24" x14ac:dyDescent="0.3">
      <c r="A69" s="31">
        <f t="shared" si="0"/>
        <v>66</v>
      </c>
      <c r="B69" s="44" t="s">
        <v>126</v>
      </c>
      <c r="C69" s="40">
        <f>IFERROR(VLOOKUP(B69,Гевгелија!$C$11:$I$20, 4, 0), 0)</f>
        <v>0</v>
      </c>
      <c r="D69" s="40">
        <f>IFERROR(VLOOKUP(B69,Гевгелија!$C$35:$I$44, 4, 0), 0)</f>
        <v>0</v>
      </c>
      <c r="E69" s="40">
        <f>IFERROR(VLOOKUP(B69,СупериорРанс!$C$11:$I$20, 4, 0), 0)</f>
        <v>0</v>
      </c>
      <c r="F69" s="40">
        <f>IFERROR(VLOOKUP(B69,СупериорРанс!$C$34:$I$43, 4, 0), 0)</f>
        <v>0</v>
      </c>
      <c r="G69" s="40">
        <f>IFERROR(VLOOKUP(B69,'Halk Eco'!$C$11:$I$20, 4, 0), 0)</f>
        <v>0</v>
      </c>
      <c r="H69" s="40">
        <f>IFERROR(VLOOKUP(B69,Кавадарци!$C$11:$I$20, 4, 0), 0)</f>
        <v>0</v>
      </c>
      <c r="I69" s="40">
        <f>IFERROR(VLOOKUP(B69,Кавадарци!$C$34:$I$43, 4, 0), 0)</f>
        <v>0</v>
      </c>
      <c r="J69" s="40">
        <f>IFERROR(VLOOKUP(B69,Кавадарци!$C$58:$I$67, 4, 0), 0)</f>
        <v>0</v>
      </c>
      <c r="K69" s="40">
        <f>IFERROR(VLOOKUP(B69,Битола!$C$11:$I$20, 4, 0), 0)</f>
        <v>0</v>
      </c>
      <c r="L69" s="40">
        <f>IFERROR(VLOOKUP(B69,Битола!$C$35:$I$44, 4, 0), 0)</f>
        <v>0</v>
      </c>
      <c r="M69" s="40">
        <f>IFERROR(VLOOKUP(B69,Битола!$C$58:$I$67, 4, 0), 0)</f>
        <v>0</v>
      </c>
      <c r="N69" s="40">
        <f>IFERROR(VLOOKUP(B69,'Велес-Рацин'!$C$11:$I$20, 4, 0), 0)</f>
        <v>0</v>
      </c>
      <c r="O69" s="40">
        <f>IFERROR(VLOOKUP(B69,'Велес-Рацин'!$C$35:$I$44, 4, 0), 0)</f>
        <v>0</v>
      </c>
      <c r="P69" s="40">
        <f>IFERROR(VLOOKUP(B69,Прилеп!$C$11:$I$20, 4, 0), 0)</f>
        <v>0</v>
      </c>
      <c r="Q69" s="40">
        <f>IFERROR(VLOOKUP(B69,Прилеп!$C$35:$I$44, 4, 0), 0)</f>
        <v>0</v>
      </c>
      <c r="R69" s="40">
        <f>IFERROR(VLOOKUP(B69,КRUN!$C$11:$I$20, 4, 0), 0)</f>
        <v>5.9566184649610676</v>
      </c>
      <c r="S69" s="40">
        <f>IFERROR(VLOOKUP(B69,КRUN!$C$35:$I$44, 4, 0), 0)</f>
        <v>0</v>
      </c>
      <c r="T69" s="40">
        <f>IFERROR(VLOOKUP(B69,'Охрид Трчат'!$C$11:$I$20, 4, 0), 0)</f>
        <v>0</v>
      </c>
      <c r="U69" s="40">
        <f>IFERROR(VLOOKUP(B69,'Охрид Трчат'!$C$35:$I$44, 4, 0), 0)</f>
        <v>0</v>
      </c>
      <c r="V69"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5.9566184649610676</v>
      </c>
      <c r="W69" s="70">
        <f>COUNTIF(Table2723[[#This Row],[Гевгелија 10км]:[Ohrid 5km]], "&gt;0")</f>
        <v>1</v>
      </c>
      <c r="X69" s="83">
        <f>Table2723[[#This Row],[Вкупно]]/Table2723[[#This Row],[Трки во топ 10]]</f>
        <v>5.9566184649610676</v>
      </c>
    </row>
    <row r="70" spans="1:24" x14ac:dyDescent="0.3">
      <c r="A70" s="31">
        <f t="shared" ref="A70:A90" si="1">A69+1</f>
        <v>67</v>
      </c>
      <c r="B70" s="44" t="s">
        <v>96</v>
      </c>
      <c r="C70" s="40">
        <f>IFERROR(VLOOKUP(B70,Гевгелија!$C$11:$I$20, 4, 0), 0)</f>
        <v>0</v>
      </c>
      <c r="D70" s="40">
        <f>IFERROR(VLOOKUP(B70,Гевгелија!$C$35:$I$44, 4, 0), 0)</f>
        <v>0</v>
      </c>
      <c r="E70" s="40">
        <f>IFERROR(VLOOKUP(B70,СупериорРанс!$C$11:$I$20, 4, 0), 0)</f>
        <v>0</v>
      </c>
      <c r="F70" s="40">
        <f>IFERROR(VLOOKUP(B70,СупериорРанс!$C$34:$I$43, 4, 0), 0)</f>
        <v>0</v>
      </c>
      <c r="G70" s="40">
        <f>IFERROR(VLOOKUP(B70,'Halk Eco'!$C$11:$I$20, 4, 0), 0)</f>
        <v>0</v>
      </c>
      <c r="H70" s="40">
        <f>IFERROR(VLOOKUP(B70,Кавадарци!$C$11:$I$20, 4, 0), 0)</f>
        <v>0</v>
      </c>
      <c r="I70" s="40">
        <f>IFERROR(VLOOKUP(B70,Кавадарци!$C$34:$I$43, 4, 0), 0)</f>
        <v>0</v>
      </c>
      <c r="J70" s="40">
        <f>IFERROR(VLOOKUP(B70,Кавадарци!$C$58:$I$67, 4, 0), 0)</f>
        <v>0</v>
      </c>
      <c r="K70" s="40">
        <f>IFERROR(VLOOKUP(B70,Битола!$C$11:$I$20, 4, 0), 0)</f>
        <v>5.9515751106482684</v>
      </c>
      <c r="L70" s="40">
        <f>IFERROR(VLOOKUP(B70,Битола!$C$35:$I$44, 4, 0), 0)</f>
        <v>0</v>
      </c>
      <c r="M70" s="40">
        <f>IFERROR(VLOOKUP(B70,Битола!$C$58:$I$67, 4, 0), 0)</f>
        <v>0</v>
      </c>
      <c r="N70" s="40">
        <f>IFERROR(VLOOKUP(B70,'Велес-Рацин'!$C$11:$I$20, 4, 0), 0)</f>
        <v>0</v>
      </c>
      <c r="O70" s="40">
        <f>IFERROR(VLOOKUP(B70,'Велес-Рацин'!$C$35:$I$44, 4, 0), 0)</f>
        <v>0</v>
      </c>
      <c r="P70" s="40">
        <f>IFERROR(VLOOKUP(B70,Прилеп!$C$11:$I$20, 4, 0), 0)</f>
        <v>0</v>
      </c>
      <c r="Q70" s="40">
        <f>IFERROR(VLOOKUP(B70,Прилеп!$C$35:$I$44, 4, 0), 0)</f>
        <v>0</v>
      </c>
      <c r="R70" s="40">
        <f>IFERROR(VLOOKUP(B70,КRUN!$C$11:$I$20, 4, 0), 0)</f>
        <v>0</v>
      </c>
      <c r="S70" s="40">
        <f>IFERROR(VLOOKUP(B70,КRUN!$C$35:$I$44, 4, 0), 0)</f>
        <v>0</v>
      </c>
      <c r="T70" s="40">
        <f>IFERROR(VLOOKUP(B70,'Охрид Трчат'!$C$11:$I$20, 4, 0), 0)</f>
        <v>0</v>
      </c>
      <c r="U70" s="40">
        <f>IFERROR(VLOOKUP(B70,'Охрид Трчат'!$C$35:$I$44, 4, 0), 0)</f>
        <v>0</v>
      </c>
      <c r="V70"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5.9515751106482684</v>
      </c>
      <c r="W70" s="70">
        <f>COUNTIF(Table2723[[#This Row],[Гевгелија 10км]:[Ohrid 5km]], "&gt;0")</f>
        <v>1</v>
      </c>
      <c r="X70" s="83">
        <f>Table2723[[#This Row],[Вкупно]]/Table2723[[#This Row],[Трки во топ 10]]</f>
        <v>5.9515751106482684</v>
      </c>
    </row>
    <row r="71" spans="1:24" x14ac:dyDescent="0.3">
      <c r="A71" s="31">
        <f t="shared" si="1"/>
        <v>68</v>
      </c>
      <c r="B71" s="44" t="s">
        <v>65</v>
      </c>
      <c r="C71" s="40">
        <f>IFERROR(VLOOKUP(B71,Гевгелија!$C$11:$I$20, 4, 0), 0)</f>
        <v>0</v>
      </c>
      <c r="D71" s="40">
        <f>IFERROR(VLOOKUP(B71,Гевгелија!$C$35:$I$44, 4, 0), 0)</f>
        <v>0</v>
      </c>
      <c r="E71" s="40">
        <f>IFERROR(VLOOKUP(B71,СупериорРанс!$C$11:$I$20, 4, 0), 0)</f>
        <v>0</v>
      </c>
      <c r="F71" s="40">
        <f>IFERROR(VLOOKUP(B71,СупериорРанс!$C$34:$I$43, 4, 0), 0)</f>
        <v>0</v>
      </c>
      <c r="G71" s="40">
        <f>IFERROR(VLOOKUP(B71,'Halk Eco'!$C$11:$I$20, 4, 0), 0)</f>
        <v>0</v>
      </c>
      <c r="H71" s="40">
        <f>IFERROR(VLOOKUP(B71,Кавадарци!$C$11:$I$20, 4, 0), 0)</f>
        <v>5.7901588128091639</v>
      </c>
      <c r="I71" s="40">
        <f>IFERROR(VLOOKUP(B71,Кавадарци!$C$34:$I$43, 4, 0), 0)</f>
        <v>0</v>
      </c>
      <c r="J71" s="40">
        <f>IFERROR(VLOOKUP(B71,Кавадарци!$C$58:$I$67, 4, 0), 0)</f>
        <v>0</v>
      </c>
      <c r="K71" s="40">
        <f>IFERROR(VLOOKUP(B71,Битола!$C$11:$I$20, 4, 0), 0)</f>
        <v>0</v>
      </c>
      <c r="L71" s="40">
        <f>IFERROR(VLOOKUP(B71,Битола!$C$35:$I$44, 4, 0), 0)</f>
        <v>0</v>
      </c>
      <c r="M71" s="40">
        <f>IFERROR(VLOOKUP(B71,Битола!$C$58:$I$67, 4, 0), 0)</f>
        <v>0</v>
      </c>
      <c r="N71" s="40">
        <f>IFERROR(VLOOKUP(B71,'Велес-Рацин'!$C$11:$I$20, 4, 0), 0)</f>
        <v>6.1067853170189101</v>
      </c>
      <c r="O71" s="40">
        <f>IFERROR(VLOOKUP(B71,'Велес-Рацин'!$C$35:$I$44, 4, 0), 0)</f>
        <v>0</v>
      </c>
      <c r="P71" s="40">
        <f>IFERROR(VLOOKUP(B71,Прилеп!$C$11:$I$20, 4, 0), 0)</f>
        <v>0</v>
      </c>
      <c r="Q71" s="40">
        <f>IFERROR(VLOOKUP(B71,Прилеп!$C$35:$I$44, 4, 0), 0)</f>
        <v>0</v>
      </c>
      <c r="R71" s="40">
        <f>IFERROR(VLOOKUP(B71,КRUN!$C$11:$I$20, 4, 0), 0)</f>
        <v>0</v>
      </c>
      <c r="S71" s="40">
        <f>IFERROR(VLOOKUP(B71,КRUN!$C$35:$I$44, 4, 0), 0)</f>
        <v>0</v>
      </c>
      <c r="T71" s="40">
        <f>IFERROR(VLOOKUP(B71,'Охрид Трчат'!$C$11:$I$20, 4, 0), 0)</f>
        <v>0</v>
      </c>
      <c r="U71" s="40">
        <f>IFERROR(VLOOKUP(B71,'Охрид Трчат'!$C$35:$I$44, 4, 0), 0)</f>
        <v>0</v>
      </c>
      <c r="V71"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11.896944129828075</v>
      </c>
      <c r="W71" s="70">
        <f>COUNTIF(Table2723[[#This Row],[Гевгелија 10км]:[Ohrid 5km]], "&gt;0")</f>
        <v>2</v>
      </c>
      <c r="X71" s="83">
        <f>Table2723[[#This Row],[Вкупно]]/Table2723[[#This Row],[Трки во топ 10]]</f>
        <v>5.9484720649140375</v>
      </c>
    </row>
    <row r="72" spans="1:24" x14ac:dyDescent="0.3">
      <c r="A72" s="31">
        <f t="shared" si="1"/>
        <v>69</v>
      </c>
      <c r="B72" s="44" t="s">
        <v>133</v>
      </c>
      <c r="C72" s="40">
        <f>IFERROR(VLOOKUP(B72,Гевгелија!$C$11:$I$20, 4, 0), 0)</f>
        <v>0</v>
      </c>
      <c r="D72" s="40">
        <f>IFERROR(VLOOKUP(B72,Гевгелија!$C$35:$I$44, 4, 0), 0)</f>
        <v>0</v>
      </c>
      <c r="E72" s="40">
        <f>IFERROR(VLOOKUP(B72,СупериорРанс!$C$11:$I$20, 4, 0), 0)</f>
        <v>0</v>
      </c>
      <c r="F72" s="40">
        <f>IFERROR(VLOOKUP(B72,СупериорРанс!$C$34:$I$43, 4, 0), 0)</f>
        <v>0</v>
      </c>
      <c r="G72" s="40">
        <f>IFERROR(VLOOKUP(B72,'Halk Eco'!$C$11:$I$20, 4, 0), 0)</f>
        <v>0</v>
      </c>
      <c r="H72" s="40">
        <f>IFERROR(VLOOKUP(B72,Кавадарци!$C$11:$I$20, 4, 0), 0)</f>
        <v>0</v>
      </c>
      <c r="I72" s="40">
        <f>IFERROR(VLOOKUP(B72,Кавадарци!$C$34:$I$43, 4, 0), 0)</f>
        <v>0</v>
      </c>
      <c r="J72" s="40">
        <f>IFERROR(VLOOKUP(B72,Кавадарци!$C$58:$I$67, 4, 0), 0)</f>
        <v>0</v>
      </c>
      <c r="K72" s="40">
        <f>IFERROR(VLOOKUP(B72,Битола!$C$11:$I$20, 4, 0), 0)</f>
        <v>0</v>
      </c>
      <c r="L72" s="40">
        <f>IFERROR(VLOOKUP(B72,Битола!$C$35:$I$44, 4, 0), 0)</f>
        <v>0</v>
      </c>
      <c r="M72" s="40">
        <f>IFERROR(VLOOKUP(B72,Битола!$C$58:$I$67, 4, 0), 0)</f>
        <v>0</v>
      </c>
      <c r="N72" s="40">
        <f>IFERROR(VLOOKUP(B72,'Велес-Рацин'!$C$11:$I$20, 4, 0), 0)</f>
        <v>0</v>
      </c>
      <c r="O72" s="40">
        <f>IFERROR(VLOOKUP(B72,'Велес-Рацин'!$C$35:$I$44, 4, 0), 0)</f>
        <v>0</v>
      </c>
      <c r="P72" s="40">
        <f>IFERROR(VLOOKUP(B72,Прилеп!$C$11:$I$20, 4, 0), 0)</f>
        <v>0</v>
      </c>
      <c r="Q72" s="40">
        <f>IFERROR(VLOOKUP(B72,Прилеп!$C$35:$I$44, 4, 0), 0)</f>
        <v>0</v>
      </c>
      <c r="R72" s="40">
        <f>IFERROR(VLOOKUP(B72,КRUN!$C$11:$I$20, 4, 0), 0)</f>
        <v>0</v>
      </c>
      <c r="S72" s="40">
        <f>IFERROR(VLOOKUP(B72,КRUN!$C$35:$I$44, 4, 0), 0)</f>
        <v>0</v>
      </c>
      <c r="T72" s="40">
        <f>IFERROR(VLOOKUP(B72,'Охрид Трчат'!$C$11:$I$20, 4, 0), 0)</f>
        <v>5.8812809164280129</v>
      </c>
      <c r="U72" s="40">
        <f>IFERROR(VLOOKUP(B72,'Охрид Трчат'!$C$35:$I$44, 4, 0), 0)</f>
        <v>0</v>
      </c>
      <c r="V72"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5.8812809164280129</v>
      </c>
      <c r="W72" s="70">
        <f>COUNTIF(Table2723[[#This Row],[Гевгелија 10км]:[Ohrid 5km]], "&gt;0")</f>
        <v>1</v>
      </c>
      <c r="X72" s="83">
        <f>Table2723[[#This Row],[Вкупно]]/Table2723[[#This Row],[Трки во топ 10]]</f>
        <v>5.8812809164280129</v>
      </c>
    </row>
    <row r="73" spans="1:24" x14ac:dyDescent="0.3">
      <c r="A73" s="31">
        <f t="shared" si="1"/>
        <v>70</v>
      </c>
      <c r="B73" s="44" t="s">
        <v>103</v>
      </c>
      <c r="C73" s="40">
        <f>IFERROR(VLOOKUP(B73,Гевгелија!$C$11:$I$20, 4, 0), 0)</f>
        <v>0</v>
      </c>
      <c r="D73" s="40">
        <f>IFERROR(VLOOKUP(B73,Гевгелија!$C$35:$I$44, 4, 0), 0)</f>
        <v>0</v>
      </c>
      <c r="E73" s="40">
        <f>IFERROR(VLOOKUP(B73,СупериорРанс!$C$11:$I$20, 4, 0), 0)</f>
        <v>0</v>
      </c>
      <c r="F73" s="40">
        <f>IFERROR(VLOOKUP(B73,СупериорРанс!$C$34:$I$43, 4, 0), 0)</f>
        <v>0</v>
      </c>
      <c r="G73" s="40">
        <f>IFERROR(VLOOKUP(B73,'Halk Eco'!$C$11:$I$20, 4, 0), 0)</f>
        <v>0</v>
      </c>
      <c r="H73" s="40">
        <f>IFERROR(VLOOKUP(B73,Кавадарци!$C$11:$I$20, 4, 0), 0)</f>
        <v>0</v>
      </c>
      <c r="I73" s="40">
        <f>IFERROR(VLOOKUP(B73,Кавадарци!$C$34:$I$43, 4, 0), 0)</f>
        <v>0</v>
      </c>
      <c r="J73" s="40">
        <f>IFERROR(VLOOKUP(B73,Кавадарци!$C$58:$I$67, 4, 0), 0)</f>
        <v>0</v>
      </c>
      <c r="K73" s="40">
        <f>IFERROR(VLOOKUP(B73,Битола!$C$11:$I$20, 4, 0), 0)</f>
        <v>0</v>
      </c>
      <c r="L73" s="40">
        <f>IFERROR(VLOOKUP(B73,Битола!$C$35:$I$44, 4, 0), 0)</f>
        <v>6.7797552836484982</v>
      </c>
      <c r="M73" s="40">
        <f>IFERROR(VLOOKUP(B73,Битола!$C$58:$I$67, 4, 0), 0)</f>
        <v>0</v>
      </c>
      <c r="N73" s="40">
        <f>IFERROR(VLOOKUP(B73,'Велес-Рацин'!$C$11:$I$20, 4, 0), 0)</f>
        <v>0</v>
      </c>
      <c r="O73" s="40">
        <f>IFERROR(VLOOKUP(B73,'Велес-Рацин'!$C$35:$I$44, 4, 0), 0)</f>
        <v>0</v>
      </c>
      <c r="P73" s="40">
        <f>IFERROR(VLOOKUP(B73,Прилеп!$C$11:$I$20, 4, 0), 0)</f>
        <v>0</v>
      </c>
      <c r="Q73" s="40">
        <f>IFERROR(VLOOKUP(B73,Прилеп!$C$35:$I$44, 4, 0), 0)</f>
        <v>0</v>
      </c>
      <c r="R73" s="40">
        <f>IFERROR(VLOOKUP(B73,КRUN!$C$11:$I$20, 4, 0), 0)</f>
        <v>0</v>
      </c>
      <c r="S73" s="40">
        <f>IFERROR(VLOOKUP(B73,КRUN!$C$35:$I$44, 4, 0), 0)</f>
        <v>0</v>
      </c>
      <c r="T73" s="40">
        <f>IFERROR(VLOOKUP(B73,'Охрид Трчат'!$C$11:$I$20, 4, 0), 0)</f>
        <v>0</v>
      </c>
      <c r="U73" s="40">
        <f>IFERROR(VLOOKUP(B73,'Охрид Трчат'!$C$35:$I$44, 4, 0), 0)</f>
        <v>4.964200477326969</v>
      </c>
      <c r="V7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11.743955760975467</v>
      </c>
      <c r="W73" s="70">
        <f>COUNTIF(Table2723[[#This Row],[Гевгелија 10км]:[Ohrid 5km]], "&gt;0")</f>
        <v>2</v>
      </c>
      <c r="X73" s="83">
        <f>Table2723[[#This Row],[Вкупно]]/Table2723[[#This Row],[Трки во топ 10]]</f>
        <v>5.8719778804877336</v>
      </c>
    </row>
    <row r="74" spans="1:24" x14ac:dyDescent="0.3">
      <c r="A74" s="31">
        <f t="shared" si="1"/>
        <v>71</v>
      </c>
      <c r="B74" s="44" t="s">
        <v>64</v>
      </c>
      <c r="C74" s="40">
        <f>IFERROR(VLOOKUP(B74,Гевгелија!$C$11:$I$20, 4, 0), 0)</f>
        <v>0</v>
      </c>
      <c r="D74" s="40">
        <f>IFERROR(VLOOKUP(B74,Гевгелија!$C$35:$I$44, 4, 0), 0)</f>
        <v>0</v>
      </c>
      <c r="E74" s="40">
        <f>IFERROR(VLOOKUP(B74,СупериорРанс!$C$11:$I$20, 4, 0), 0)</f>
        <v>0</v>
      </c>
      <c r="F74" s="40">
        <f>IFERROR(VLOOKUP(B74,СупериорРанс!$C$34:$I$43, 4, 0), 0)</f>
        <v>0</v>
      </c>
      <c r="G74" s="40">
        <f>IFERROR(VLOOKUP(B74,'Halk Eco'!$C$11:$I$20, 4, 0), 0)</f>
        <v>0</v>
      </c>
      <c r="H74" s="40">
        <f>IFERROR(VLOOKUP(B74,Кавадарци!$C$11:$I$20, 4, 0), 0)</f>
        <v>5.8578495183545956</v>
      </c>
      <c r="I74" s="40">
        <f>IFERROR(VLOOKUP(B74,Кавадарци!$C$34:$I$43, 4, 0), 0)</f>
        <v>0</v>
      </c>
      <c r="J74" s="40">
        <f>IFERROR(VLOOKUP(B74,Кавадарци!$C$58:$I$67, 4, 0), 0)</f>
        <v>0</v>
      </c>
      <c r="K74" s="40">
        <f>IFERROR(VLOOKUP(B74,Битола!$C$11:$I$20, 4, 0), 0)</f>
        <v>0</v>
      </c>
      <c r="L74" s="40">
        <f>IFERROR(VLOOKUP(B74,Битола!$C$35:$I$44, 4, 0), 0)</f>
        <v>0</v>
      </c>
      <c r="M74" s="40">
        <f>IFERROR(VLOOKUP(B74,Битола!$C$58:$I$67, 4, 0), 0)</f>
        <v>0</v>
      </c>
      <c r="N74" s="40">
        <f>IFERROR(VLOOKUP(B74,'Велес-Рацин'!$C$11:$I$20, 4, 0), 0)</f>
        <v>0</v>
      </c>
      <c r="O74" s="40">
        <f>IFERROR(VLOOKUP(B74,'Велес-Рацин'!$C$35:$I$44, 4, 0), 0)</f>
        <v>0</v>
      </c>
      <c r="P74" s="40">
        <f>IFERROR(VLOOKUP(B74,Прилеп!$C$11:$I$20, 4, 0), 0)</f>
        <v>0</v>
      </c>
      <c r="Q74" s="40">
        <f>IFERROR(VLOOKUP(B74,Прилеп!$C$35:$I$44, 4, 0), 0)</f>
        <v>0</v>
      </c>
      <c r="R74" s="40">
        <f>IFERROR(VLOOKUP(B74,КRUN!$C$11:$I$20, 4, 0), 0)</f>
        <v>0</v>
      </c>
      <c r="S74" s="40">
        <f>IFERROR(VLOOKUP(B74,КRUN!$C$35:$I$44, 4, 0), 0)</f>
        <v>0</v>
      </c>
      <c r="T74" s="40">
        <f>IFERROR(VLOOKUP(B74,'Охрид Трчат'!$C$11:$I$20, 4, 0), 0)</f>
        <v>0</v>
      </c>
      <c r="U74" s="40">
        <f>IFERROR(VLOOKUP(B74,'Охрид Трчат'!$C$35:$I$44, 4, 0), 0)</f>
        <v>0</v>
      </c>
      <c r="V74"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5.8578495183545956</v>
      </c>
      <c r="W74" s="70">
        <f>COUNTIF(Table2723[[#This Row],[Гевгелија 10км]:[Ohrid 5km]], "&gt;0")</f>
        <v>1</v>
      </c>
      <c r="X74" s="83">
        <f>Table2723[[#This Row],[Вкупно]]/Table2723[[#This Row],[Трки во топ 10]]</f>
        <v>5.8578495183545956</v>
      </c>
    </row>
    <row r="75" spans="1:24" x14ac:dyDescent="0.3">
      <c r="A75" s="31">
        <f t="shared" si="1"/>
        <v>72</v>
      </c>
      <c r="B75" s="44" t="s">
        <v>94</v>
      </c>
      <c r="C75" s="40">
        <f>IFERROR(VLOOKUP(B75,Гевгелија!$C$11:$I$20, 4, 0), 0)</f>
        <v>0</v>
      </c>
      <c r="D75" s="40">
        <f>IFERROR(VLOOKUP(B75,Гевгелија!$C$35:$I$44, 4, 0), 0)</f>
        <v>0</v>
      </c>
      <c r="E75" s="40">
        <f>IFERROR(VLOOKUP(B75,СупериорРанс!$C$11:$I$20, 4, 0), 0)</f>
        <v>0</v>
      </c>
      <c r="F75" s="40">
        <f>IFERROR(VLOOKUP(B75,СупериорРанс!$C$34:$I$43, 4, 0), 0)</f>
        <v>0</v>
      </c>
      <c r="G75" s="40">
        <f>IFERROR(VLOOKUP(B75,'Halk Eco'!$C$11:$I$20, 4, 0), 0)</f>
        <v>0</v>
      </c>
      <c r="H75" s="40">
        <f>IFERROR(VLOOKUP(B75,Кавадарци!$C$11:$I$20, 4, 0), 0)</f>
        <v>0</v>
      </c>
      <c r="I75" s="40">
        <f>IFERROR(VLOOKUP(B75,Кавадарци!$C$34:$I$43, 4, 0), 0)</f>
        <v>0</v>
      </c>
      <c r="J75" s="40">
        <f>IFERROR(VLOOKUP(B75,Кавадарци!$C$58:$I$67, 4, 0), 0)</f>
        <v>0</v>
      </c>
      <c r="K75" s="40">
        <f>IFERROR(VLOOKUP(B75,Битола!$C$11:$I$20, 4, 0), 0)</f>
        <v>6.1208018745118453</v>
      </c>
      <c r="L75" s="40">
        <f>IFERROR(VLOOKUP(B75,Битола!$C$35:$I$44, 4, 0), 0)</f>
        <v>0</v>
      </c>
      <c r="M75" s="40">
        <f>IFERROR(VLOOKUP(B75,Битола!$C$58:$I$67, 4, 0), 0)</f>
        <v>0</v>
      </c>
      <c r="N75" s="40">
        <f>IFERROR(VLOOKUP(B75,'Велес-Рацин'!$C$11:$I$20, 4, 0), 0)</f>
        <v>5.4171301446051165</v>
      </c>
      <c r="O75" s="40">
        <f>IFERROR(VLOOKUP(B75,'Велес-Рацин'!$C$35:$I$44, 4, 0), 0)</f>
        <v>0</v>
      </c>
      <c r="P75" s="40">
        <f>IFERROR(VLOOKUP(B75,Прилеп!$C$11:$I$20, 4, 0), 0)</f>
        <v>0</v>
      </c>
      <c r="Q75" s="40">
        <f>IFERROR(VLOOKUP(B75,Прилеп!$C$35:$I$44, 4, 0), 0)</f>
        <v>0</v>
      </c>
      <c r="R75" s="40">
        <f>IFERROR(VLOOKUP(B75,КRUN!$C$11:$I$20, 4, 0), 0)</f>
        <v>0</v>
      </c>
      <c r="S75" s="40">
        <f>IFERROR(VLOOKUP(B75,КRUN!$C$35:$I$44, 4, 0), 0)</f>
        <v>0</v>
      </c>
      <c r="T75" s="40">
        <f>IFERROR(VLOOKUP(B75,'Охрид Трчат'!$C$11:$I$20, 4, 0), 0)</f>
        <v>0</v>
      </c>
      <c r="U75" s="40">
        <f>IFERROR(VLOOKUP(B75,'Охрид Трчат'!$C$35:$I$44, 4, 0), 0)</f>
        <v>0</v>
      </c>
      <c r="V75"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11.537932019116962</v>
      </c>
      <c r="W75" s="70">
        <f>COUNTIF(Table2723[[#This Row],[Гевгелија 10км]:[Ohrid 5km]], "&gt;0")</f>
        <v>2</v>
      </c>
      <c r="X75" s="83">
        <f>Table2723[[#This Row],[Вкупно]]/Table2723[[#This Row],[Трки во топ 10]]</f>
        <v>5.7689660095584809</v>
      </c>
    </row>
    <row r="76" spans="1:24" x14ac:dyDescent="0.3">
      <c r="A76" s="31">
        <f t="shared" si="1"/>
        <v>73</v>
      </c>
      <c r="B76" s="44" t="s">
        <v>125</v>
      </c>
      <c r="C76" s="40">
        <f>IFERROR(VLOOKUP(B76,Гевгелија!$C$11:$I$20, 4, 0), 0)</f>
        <v>0</v>
      </c>
      <c r="D76" s="40">
        <f>IFERROR(VLOOKUP(B76,Гевгелија!$C$35:$I$44, 4, 0), 0)</f>
        <v>0</v>
      </c>
      <c r="E76" s="40">
        <f>IFERROR(VLOOKUP(B76,СупериорРанс!$C$11:$I$20, 4, 0), 0)</f>
        <v>0</v>
      </c>
      <c r="F76" s="40">
        <f>IFERROR(VLOOKUP(B76,СупериорРанс!$C$34:$I$43, 4, 0), 0)</f>
        <v>0</v>
      </c>
      <c r="G76" s="40">
        <f>IFERROR(VLOOKUP(B76,'Halk Eco'!$C$11:$I$20, 4, 0), 0)</f>
        <v>0</v>
      </c>
      <c r="H76" s="40">
        <f>IFERROR(VLOOKUP(B76,Кавадарци!$C$11:$I$20, 4, 0), 0)</f>
        <v>0</v>
      </c>
      <c r="I76" s="40">
        <f>IFERROR(VLOOKUP(B76,Кавадарци!$C$34:$I$43, 4, 0), 0)</f>
        <v>0</v>
      </c>
      <c r="J76" s="40">
        <f>IFERROR(VLOOKUP(B76,Кавадарци!$C$58:$I$67, 4, 0), 0)</f>
        <v>0</v>
      </c>
      <c r="K76" s="40">
        <f>IFERROR(VLOOKUP(B76,Битола!$C$11:$I$20, 4, 0), 0)</f>
        <v>0</v>
      </c>
      <c r="L76" s="40">
        <f>IFERROR(VLOOKUP(B76,Битола!$C$35:$I$44, 4, 0), 0)</f>
        <v>0</v>
      </c>
      <c r="M76" s="40">
        <f>IFERROR(VLOOKUP(B76,Битола!$C$58:$I$67, 4, 0), 0)</f>
        <v>0</v>
      </c>
      <c r="N76" s="40">
        <f>IFERROR(VLOOKUP(B76,'Велес-Рацин'!$C$11:$I$20, 4, 0), 0)</f>
        <v>0</v>
      </c>
      <c r="O76" s="40">
        <f>IFERROR(VLOOKUP(B76,'Велес-Рацин'!$C$35:$I$44, 4, 0), 0)</f>
        <v>0</v>
      </c>
      <c r="P76" s="40">
        <f>IFERROR(VLOOKUP(B76,Прилеп!$C$11:$I$20, 4, 0), 0)</f>
        <v>0</v>
      </c>
      <c r="Q76" s="40">
        <f>IFERROR(VLOOKUP(B76,Прилеп!$C$35:$I$44, 4, 0), 0)</f>
        <v>0</v>
      </c>
      <c r="R76" s="40">
        <f>IFERROR(VLOOKUP(B76,КRUN!$C$11:$I$20, 4, 0), 0)</f>
        <v>6.690767519466073</v>
      </c>
      <c r="S76" s="40">
        <f>IFERROR(VLOOKUP(B76,КRUN!$C$35:$I$44, 4, 0), 0)</f>
        <v>0</v>
      </c>
      <c r="T76" s="40">
        <f>IFERROR(VLOOKUP(B76,'Охрид Трчат'!$C$11:$I$20, 4, 0), 0)</f>
        <v>0</v>
      </c>
      <c r="U76" s="40">
        <f>IFERROR(VLOOKUP(B76,'Охрид Трчат'!$C$35:$I$44, 4, 0), 0)</f>
        <v>4.7613365155131255</v>
      </c>
      <c r="V7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11.452104034979198</v>
      </c>
      <c r="W76" s="70">
        <f>COUNTIF(Table2723[[#This Row],[Гевгелија 10км]:[Ohrid 5km]], "&gt;0")</f>
        <v>2</v>
      </c>
      <c r="X76" s="83">
        <f>Table2723[[#This Row],[Вкупно]]/Table2723[[#This Row],[Трки во топ 10]]</f>
        <v>5.7260520174895992</v>
      </c>
    </row>
    <row r="77" spans="1:24" x14ac:dyDescent="0.3">
      <c r="A77" s="31">
        <f t="shared" si="1"/>
        <v>74</v>
      </c>
      <c r="B77" s="44" t="s">
        <v>134</v>
      </c>
      <c r="C77" s="38">
        <f>IFERROR(VLOOKUP(B77,Гевгелија!$C$11:$I$20, 4, 0), 0)</f>
        <v>0</v>
      </c>
      <c r="D77" s="38">
        <f>IFERROR(VLOOKUP(B77,Гевгелија!$C$35:$I$44, 4, 0), 0)</f>
        <v>0</v>
      </c>
      <c r="E77" s="38">
        <f>IFERROR(VLOOKUP(B77,СупериорРанс!$C$11:$I$20, 4, 0), 0)</f>
        <v>0</v>
      </c>
      <c r="F77" s="38">
        <f>IFERROR(VLOOKUP(B77,СупериорРанс!$C$34:$I$43, 4, 0), 0)</f>
        <v>0</v>
      </c>
      <c r="G77" s="38">
        <f>IFERROR(VLOOKUP(B77,'Halk Eco'!$C$11:$I$20, 4, 0), 0)</f>
        <v>0</v>
      </c>
      <c r="H77" s="38">
        <f>IFERROR(VLOOKUP(B77,Кавадарци!$C$11:$I$20, 4, 0), 0)</f>
        <v>0</v>
      </c>
      <c r="I77" s="38">
        <f>IFERROR(VLOOKUP(B77,Кавадарци!$C$34:$I$43, 4, 0), 0)</f>
        <v>0</v>
      </c>
      <c r="J77" s="38">
        <f>IFERROR(VLOOKUP(B77,Кавадарци!$C$58:$I$67, 4, 0), 0)</f>
        <v>0</v>
      </c>
      <c r="K77" s="38">
        <f>IFERROR(VLOOKUP(B77,Битола!$C$11:$I$20, 4, 0), 0)</f>
        <v>0</v>
      </c>
      <c r="L77" s="38">
        <f>IFERROR(VLOOKUP(B77,Битола!$C$35:$I$44, 4, 0), 0)</f>
        <v>0</v>
      </c>
      <c r="M77" s="38">
        <f>IFERROR(VLOOKUP(B77,Битола!$C$58:$I$67, 4, 0), 0)</f>
        <v>0</v>
      </c>
      <c r="N77" s="38">
        <f>IFERROR(VLOOKUP(B77,'Велес-Рацин'!$C$11:$I$20, 4, 0), 0)</f>
        <v>0</v>
      </c>
      <c r="O77" s="38">
        <f>IFERROR(VLOOKUP(B77,'Велес-Рацин'!$C$35:$I$44, 4, 0), 0)</f>
        <v>0</v>
      </c>
      <c r="P77" s="38">
        <f>IFERROR(VLOOKUP(B77,Прилеп!$C$11:$I$20, 4, 0), 0)</f>
        <v>0</v>
      </c>
      <c r="Q77" s="38">
        <f>IFERROR(VLOOKUP(B77,Прилеп!$C$35:$I$44, 4, 0), 0)</f>
        <v>0</v>
      </c>
      <c r="R77" s="38">
        <f>IFERROR(VLOOKUP(B77,КRUN!$C$11:$I$20, 4, 0), 0)</f>
        <v>0</v>
      </c>
      <c r="S77" s="38">
        <f>IFERROR(VLOOKUP(B77,КRUN!$C$35:$I$44, 4, 0), 0)</f>
        <v>0</v>
      </c>
      <c r="T77" s="38">
        <f>IFERROR(VLOOKUP(B77,'Охрид Трчат'!$C$11:$I$20, 4, 0), 0)</f>
        <v>5.6964332205154928</v>
      </c>
      <c r="U77" s="38">
        <f>IFERROR(VLOOKUP(B77,'Охрид Трчат'!$C$35:$I$44, 4, 0), 0)</f>
        <v>0</v>
      </c>
      <c r="V77"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5.6964332205154928</v>
      </c>
      <c r="W77" s="70">
        <f>COUNTIF(Table2723[[#This Row],[Гевгелија 10км]:[Ohrid 5km]], "&gt;0")</f>
        <v>1</v>
      </c>
      <c r="X77" s="83">
        <f>Table2723[[#This Row],[Вкупно]]/Table2723[[#This Row],[Трки во топ 10]]</f>
        <v>5.6964332205154928</v>
      </c>
    </row>
    <row r="78" spans="1:24" x14ac:dyDescent="0.3">
      <c r="A78" s="31">
        <f t="shared" si="1"/>
        <v>75</v>
      </c>
      <c r="B78" s="44" t="s">
        <v>70</v>
      </c>
      <c r="C78" s="40">
        <f>IFERROR(VLOOKUP(B78,Гевгелија!$C$11:$I$20, 4, 0), 0)</f>
        <v>0</v>
      </c>
      <c r="D78" s="40">
        <f>IFERROR(VLOOKUP(B78,Гевгелија!$C$35:$I$44, 4, 0), 0)</f>
        <v>0</v>
      </c>
      <c r="E78" s="40">
        <f>IFERROR(VLOOKUP(B78,СупериорРанс!$C$11:$I$20, 4, 0), 0)</f>
        <v>0</v>
      </c>
      <c r="F78" s="40">
        <f>IFERROR(VLOOKUP(B78,СупериорРанс!$C$34:$I$43, 4, 0), 0)</f>
        <v>0</v>
      </c>
      <c r="G78" s="40">
        <f>IFERROR(VLOOKUP(B78,'Halk Eco'!$C$11:$I$20, 4, 0), 0)</f>
        <v>0</v>
      </c>
      <c r="H78" s="40">
        <f>IFERROR(VLOOKUP(B78,Кавадарци!$C$11:$I$20, 4, 0), 0)</f>
        <v>0</v>
      </c>
      <c r="I78" s="40">
        <f>IFERROR(VLOOKUP(B78,Кавадарци!$C$34:$I$43, 4, 0), 0)</f>
        <v>5.6952169076751948</v>
      </c>
      <c r="J78" s="40">
        <f>IFERROR(VLOOKUP(B78,Кавадарци!$C$58:$I$67, 4, 0), 0)</f>
        <v>0</v>
      </c>
      <c r="K78" s="40">
        <f>IFERROR(VLOOKUP(B78,Битола!$C$11:$I$20, 4, 0), 0)</f>
        <v>0</v>
      </c>
      <c r="L78" s="40">
        <f>IFERROR(VLOOKUP(B78,Битола!$C$35:$I$44, 4, 0), 0)</f>
        <v>0</v>
      </c>
      <c r="M78" s="40">
        <f>IFERROR(VLOOKUP(B78,Битола!$C$58:$I$67, 4, 0), 0)</f>
        <v>0</v>
      </c>
      <c r="N78" s="40">
        <f>IFERROR(VLOOKUP(B78,'Велес-Рацин'!$C$11:$I$20, 4, 0), 0)</f>
        <v>0</v>
      </c>
      <c r="O78" s="40">
        <f>IFERROR(VLOOKUP(B78,'Велес-Рацин'!$C$35:$I$44, 4, 0), 0)</f>
        <v>0</v>
      </c>
      <c r="P78" s="40">
        <f>IFERROR(VLOOKUP(B78,Прилеп!$C$11:$I$20, 4, 0), 0)</f>
        <v>0</v>
      </c>
      <c r="Q78" s="40">
        <f>IFERROR(VLOOKUP(B78,Прилеп!$C$35:$I$44, 4, 0), 0)</f>
        <v>0</v>
      </c>
      <c r="R78" s="40">
        <f>IFERROR(VLOOKUP(B78,КRUN!$C$11:$I$20, 4, 0), 0)</f>
        <v>0</v>
      </c>
      <c r="S78" s="40">
        <f>IFERROR(VLOOKUP(B78,КRUN!$C$35:$I$44, 4, 0), 0)</f>
        <v>0</v>
      </c>
      <c r="T78" s="40">
        <f>IFERROR(VLOOKUP(B78,'Охрид Трчат'!$C$11:$I$20, 4, 0), 0)</f>
        <v>0</v>
      </c>
      <c r="U78" s="40">
        <f>IFERROR(VLOOKUP(B78,'Охрид Трчат'!$C$35:$I$44, 4, 0), 0)</f>
        <v>0</v>
      </c>
      <c r="V78"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5.6952169076751948</v>
      </c>
      <c r="W78" s="70">
        <f>COUNTIF(Table2723[[#This Row],[Гевгелија 10км]:[Ohrid 5km]], "&gt;0")</f>
        <v>1</v>
      </c>
      <c r="X78" s="83">
        <f>Table2723[[#This Row],[Вкупно]]/Table2723[[#This Row],[Трки во топ 10]]</f>
        <v>5.6952169076751948</v>
      </c>
    </row>
    <row r="79" spans="1:24" x14ac:dyDescent="0.3">
      <c r="A79" s="31">
        <f t="shared" si="1"/>
        <v>76</v>
      </c>
      <c r="B79" s="44" t="s">
        <v>69</v>
      </c>
      <c r="C79" s="40">
        <f>IFERROR(VLOOKUP(B79,Гевгелија!$C$11:$I$20, 4, 0), 0)</f>
        <v>0</v>
      </c>
      <c r="D79" s="40">
        <f>IFERROR(VLOOKUP(B79,Гевгелија!$C$35:$I$44, 4, 0), 0)</f>
        <v>0</v>
      </c>
      <c r="E79" s="40">
        <f>IFERROR(VLOOKUP(B79,СупериорРанс!$C$11:$I$20, 4, 0), 0)</f>
        <v>0</v>
      </c>
      <c r="F79" s="40">
        <f>IFERROR(VLOOKUP(B79,СупериорРанс!$C$34:$I$43, 4, 0), 0)</f>
        <v>0</v>
      </c>
      <c r="G79" s="40">
        <f>IFERROR(VLOOKUP(B79,'Halk Eco'!$C$11:$I$20, 4, 0), 0)</f>
        <v>0</v>
      </c>
      <c r="H79" s="40">
        <f>IFERROR(VLOOKUP(B79,Кавадарци!$C$11:$I$20, 4, 0), 0)</f>
        <v>0</v>
      </c>
      <c r="I79" s="40">
        <f>IFERROR(VLOOKUP(B79,Кавадарци!$C$34:$I$43, 4, 0), 0)</f>
        <v>5.7063403781979982</v>
      </c>
      <c r="J79" s="40">
        <f>IFERROR(VLOOKUP(B79,Кавадарци!$C$58:$I$67, 4, 0), 0)</f>
        <v>0</v>
      </c>
      <c r="K79" s="40">
        <f>IFERROR(VLOOKUP(B79,Битола!$C$11:$I$20, 4, 0), 0)</f>
        <v>0</v>
      </c>
      <c r="L79" s="40">
        <f>IFERROR(VLOOKUP(B79,Битола!$C$35:$I$44, 4, 0), 0)</f>
        <v>0</v>
      </c>
      <c r="M79" s="40">
        <f>IFERROR(VLOOKUP(B79,Битола!$C$58:$I$67, 4, 0), 0)</f>
        <v>0</v>
      </c>
      <c r="N79" s="40">
        <f>IFERROR(VLOOKUP(B79,'Велес-Рацин'!$C$11:$I$20, 4, 0), 0)</f>
        <v>5.5450500556173532</v>
      </c>
      <c r="O79" s="40">
        <f>IFERROR(VLOOKUP(B79,'Велес-Рацин'!$C$35:$I$44, 4, 0), 0)</f>
        <v>0</v>
      </c>
      <c r="P79" s="40">
        <f>IFERROR(VLOOKUP(B79,Прилеп!$C$11:$I$20, 4, 0), 0)</f>
        <v>0</v>
      </c>
      <c r="Q79" s="40">
        <f>IFERROR(VLOOKUP(B79,Прилеп!$C$35:$I$44, 4, 0), 0)</f>
        <v>0</v>
      </c>
      <c r="R79" s="40">
        <f>IFERROR(VLOOKUP(B79,КRUN!$C$11:$I$20, 4, 0), 0)</f>
        <v>0</v>
      </c>
      <c r="S79" s="40">
        <f>IFERROR(VLOOKUP(B79,КRUN!$C$35:$I$44, 4, 0), 0)</f>
        <v>0</v>
      </c>
      <c r="T79" s="40">
        <f>IFERROR(VLOOKUP(B79,'Охрид Трчат'!$C$11:$I$20, 4, 0), 0)</f>
        <v>0</v>
      </c>
      <c r="U79" s="40">
        <f>IFERROR(VLOOKUP(B79,'Охрид Трчат'!$C$35:$I$44, 4, 0), 0)</f>
        <v>0</v>
      </c>
      <c r="V79"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11.251390433815352</v>
      </c>
      <c r="W79" s="70">
        <f>COUNTIF(Table2723[[#This Row],[Гевгелија 10км]:[Ohrid 5km]], "&gt;0")</f>
        <v>2</v>
      </c>
      <c r="X79" s="83">
        <f>Table2723[[#This Row],[Вкупно]]/Table2723[[#This Row],[Трки во топ 10]]</f>
        <v>5.6256952169076762</v>
      </c>
    </row>
    <row r="80" spans="1:24" x14ac:dyDescent="0.3">
      <c r="A80" s="31">
        <f t="shared" si="1"/>
        <v>77</v>
      </c>
      <c r="B80" s="44" t="s">
        <v>127</v>
      </c>
      <c r="C80" s="40">
        <f>IFERROR(VLOOKUP(B80,Гевгелија!$C$11:$I$20, 4, 0), 0)</f>
        <v>0</v>
      </c>
      <c r="D80" s="40">
        <f>IFERROR(VLOOKUP(B80,Гевгелија!$C$35:$I$44, 4, 0), 0)</f>
        <v>0</v>
      </c>
      <c r="E80" s="40">
        <f>IFERROR(VLOOKUP(B80,СупериорРанс!$C$11:$I$20, 4, 0), 0)</f>
        <v>0</v>
      </c>
      <c r="F80" s="40">
        <f>IFERROR(VLOOKUP(B80,СупериорРанс!$C$34:$I$43, 4, 0), 0)</f>
        <v>0</v>
      </c>
      <c r="G80" s="40">
        <f>IFERROR(VLOOKUP(B80,'Halk Eco'!$C$11:$I$20, 4, 0), 0)</f>
        <v>0</v>
      </c>
      <c r="H80" s="40">
        <f>IFERROR(VLOOKUP(B80,Кавадарци!$C$11:$I$20, 4, 0), 0)</f>
        <v>0</v>
      </c>
      <c r="I80" s="40">
        <f>IFERROR(VLOOKUP(B80,Кавадарци!$C$34:$I$43, 4, 0), 0)</f>
        <v>0</v>
      </c>
      <c r="J80" s="40">
        <f>IFERROR(VLOOKUP(B80,Кавадарци!$C$58:$I$67, 4, 0), 0)</f>
        <v>0</v>
      </c>
      <c r="K80" s="40">
        <f>IFERROR(VLOOKUP(B80,Битола!$C$11:$I$20, 4, 0), 0)</f>
        <v>0</v>
      </c>
      <c r="L80" s="40">
        <f>IFERROR(VLOOKUP(B80,Битола!$C$35:$I$44, 4, 0), 0)</f>
        <v>0</v>
      </c>
      <c r="M80" s="40">
        <f>IFERROR(VLOOKUP(B80,Битола!$C$58:$I$67, 4, 0), 0)</f>
        <v>0</v>
      </c>
      <c r="N80" s="40">
        <f>IFERROR(VLOOKUP(B80,'Велес-Рацин'!$C$11:$I$20, 4, 0), 0)</f>
        <v>0</v>
      </c>
      <c r="O80" s="40">
        <f>IFERROR(VLOOKUP(B80,'Велес-Рацин'!$C$35:$I$44, 4, 0), 0)</f>
        <v>0</v>
      </c>
      <c r="P80" s="40">
        <f>IFERROR(VLOOKUP(B80,Прилеп!$C$11:$I$20, 4, 0), 0)</f>
        <v>0</v>
      </c>
      <c r="Q80" s="40">
        <f>IFERROR(VLOOKUP(B80,Прилеп!$C$35:$I$44, 4, 0), 0)</f>
        <v>0</v>
      </c>
      <c r="R80" s="40">
        <f>IFERROR(VLOOKUP(B80,КRUN!$C$11:$I$20, 4, 0), 0)</f>
        <v>5.5951056729699662</v>
      </c>
      <c r="S80" s="40">
        <f>IFERROR(VLOOKUP(B80,КRUN!$C$35:$I$44, 4, 0), 0)</f>
        <v>0</v>
      </c>
      <c r="T80" s="40">
        <f>IFERROR(VLOOKUP(B80,'Охрид Трчат'!$C$11:$I$20, 4, 0), 0)</f>
        <v>0</v>
      </c>
      <c r="U80" s="40">
        <f>IFERROR(VLOOKUP(B80,'Охрид Трчат'!$C$35:$I$44, 4, 0), 0)</f>
        <v>0</v>
      </c>
      <c r="V80"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5.5951056729699662</v>
      </c>
      <c r="W80" s="70">
        <f>COUNTIF(Table2723[[#This Row],[Гевгелија 10км]:[Ohrid 5km]], "&gt;0")</f>
        <v>1</v>
      </c>
      <c r="X80" s="83">
        <f>Table2723[[#This Row],[Вкупно]]/Table2723[[#This Row],[Трки во топ 10]]</f>
        <v>5.5951056729699662</v>
      </c>
    </row>
    <row r="81" spans="1:24" x14ac:dyDescent="0.3">
      <c r="A81" s="31">
        <f t="shared" si="1"/>
        <v>78</v>
      </c>
      <c r="B81" s="44" t="s">
        <v>63</v>
      </c>
      <c r="C81" s="40">
        <f>IFERROR(VLOOKUP(B81,Гевгелија!$C$11:$I$20, 4, 0), 0)</f>
        <v>0</v>
      </c>
      <c r="D81" s="40">
        <f>IFERROR(VLOOKUP(B81,Гевгелија!$C$35:$I$44, 4, 0), 0)</f>
        <v>0</v>
      </c>
      <c r="E81" s="40">
        <f>IFERROR(VLOOKUP(B81,СупериорРанс!$C$11:$I$20, 4, 0), 0)</f>
        <v>0</v>
      </c>
      <c r="F81" s="40">
        <f>IFERROR(VLOOKUP(B81,СупериорРанс!$C$34:$I$43, 4, 0), 0)</f>
        <v>0</v>
      </c>
      <c r="G81" s="40">
        <f>IFERROR(VLOOKUP(B81,'Halk Eco'!$C$11:$I$20, 4, 0), 0)</f>
        <v>0</v>
      </c>
      <c r="H81" s="40">
        <f>IFERROR(VLOOKUP(B81,Кавадарци!$C$11:$I$20, 4, 0), 0)</f>
        <v>5.8916948711273109</v>
      </c>
      <c r="I81" s="40">
        <f>IFERROR(VLOOKUP(B81,Кавадарци!$C$34:$I$43, 4, 0), 0)</f>
        <v>0</v>
      </c>
      <c r="J81" s="40">
        <f>IFERROR(VLOOKUP(B81,Кавадарци!$C$58:$I$67, 4, 0), 0)</f>
        <v>0</v>
      </c>
      <c r="K81" s="40">
        <f>IFERROR(VLOOKUP(B81,Битола!$C$11:$I$20, 4, 0), 0)</f>
        <v>0</v>
      </c>
      <c r="L81" s="40">
        <f>IFERROR(VLOOKUP(B81,Битола!$C$35:$I$44, 4, 0), 0)</f>
        <v>0</v>
      </c>
      <c r="M81" s="40">
        <f>IFERROR(VLOOKUP(B81,Битола!$C$58:$I$67, 4, 0), 0)</f>
        <v>0</v>
      </c>
      <c r="N81" s="40">
        <f>IFERROR(VLOOKUP(B81,'Велес-Рацин'!$C$11:$I$20, 4, 0), 0)</f>
        <v>5.9288097886540605</v>
      </c>
      <c r="O81" s="40">
        <f>IFERROR(VLOOKUP(B81,'Велес-Рацин'!$C$35:$I$44, 4, 0), 0)</f>
        <v>0</v>
      </c>
      <c r="P81" s="40">
        <f>IFERROR(VLOOKUP(B81,Прилеп!$C$11:$I$20, 4, 0), 0)</f>
        <v>0</v>
      </c>
      <c r="Q81" s="40">
        <f>IFERROR(VLOOKUP(B81,Прилеп!$C$35:$I$44, 4, 0), 0)</f>
        <v>0</v>
      </c>
      <c r="R81" s="40">
        <f>IFERROR(VLOOKUP(B81,КRUN!$C$11:$I$20, 4, 0), 0)</f>
        <v>0</v>
      </c>
      <c r="S81" s="40">
        <f>IFERROR(VLOOKUP(B81,КRUN!$C$35:$I$44, 4, 0), 0)</f>
        <v>0</v>
      </c>
      <c r="T81" s="40">
        <f>IFERROR(VLOOKUP(B81,'Охрид Трчат'!$C$11:$I$20, 4, 0), 0)</f>
        <v>0</v>
      </c>
      <c r="U81" s="40">
        <f>IFERROR(VLOOKUP(B81,'Охрид Трчат'!$C$35:$I$44, 4, 0), 0)</f>
        <v>4.8687350835322194</v>
      </c>
      <c r="V81"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16.689239743313589</v>
      </c>
      <c r="W81" s="70">
        <f>COUNTIF(Table2723[[#This Row],[Гевгелија 10км]:[Ohrid 5km]], "&gt;0")</f>
        <v>3</v>
      </c>
      <c r="X81" s="83">
        <f>Table2723[[#This Row],[Вкупно]]/Table2723[[#This Row],[Трки во топ 10]]</f>
        <v>5.5630799144378633</v>
      </c>
    </row>
    <row r="82" spans="1:24" x14ac:dyDescent="0.3">
      <c r="A82" s="31">
        <f t="shared" si="1"/>
        <v>79</v>
      </c>
      <c r="B82" s="44" t="s">
        <v>76</v>
      </c>
      <c r="C82" s="40">
        <f>IFERROR(VLOOKUP(B82,Гевгелија!$C$11:$I$20, 4, 0), 0)</f>
        <v>0</v>
      </c>
      <c r="D82" s="40">
        <f>IFERROR(VLOOKUP(B82,Гевгелија!$C$35:$I$44, 4, 0), 0)</f>
        <v>0</v>
      </c>
      <c r="E82" s="40">
        <f>IFERROR(VLOOKUP(B82,СупериорРанс!$C$11:$I$20, 4, 0), 0)</f>
        <v>0</v>
      </c>
      <c r="F82" s="40">
        <f>IFERROR(VLOOKUP(B82,СупериорРанс!$C$34:$I$43, 4, 0), 0)</f>
        <v>0</v>
      </c>
      <c r="G82" s="40">
        <f>IFERROR(VLOOKUP(B82,'Halk Eco'!$C$11:$I$20, 4, 0), 0)</f>
        <v>0</v>
      </c>
      <c r="H82" s="40">
        <f>IFERROR(VLOOKUP(B82,Кавадарци!$C$11:$I$20, 4, 0), 0)</f>
        <v>0</v>
      </c>
      <c r="I82" s="40">
        <f>IFERROR(VLOOKUP(B82,Кавадарци!$C$34:$I$43, 4, 0), 0)</f>
        <v>0</v>
      </c>
      <c r="J82" s="40">
        <f>IFERROR(VLOOKUP(B82,Кавадарци!$C$58:$I$67, 4, 0), 0)</f>
        <v>5.5131264916467781</v>
      </c>
      <c r="K82" s="40">
        <f>IFERROR(VLOOKUP(B82,Битола!$C$11:$I$20, 4, 0), 0)</f>
        <v>0</v>
      </c>
      <c r="L82" s="40">
        <f>IFERROR(VLOOKUP(B82,Битола!$C$35:$I$44, 4, 0), 0)</f>
        <v>0</v>
      </c>
      <c r="M82" s="40">
        <f>IFERROR(VLOOKUP(B82,Битола!$C$58:$I$67, 4, 0), 0)</f>
        <v>0</v>
      </c>
      <c r="N82" s="40">
        <f>IFERROR(VLOOKUP(B82,'Велес-Рацин'!$C$11:$I$20, 4, 0), 0)</f>
        <v>0</v>
      </c>
      <c r="O82" s="40">
        <f>IFERROR(VLOOKUP(B82,'Велес-Рацин'!$C$35:$I$44, 4, 0), 0)</f>
        <v>0</v>
      </c>
      <c r="P82" s="40">
        <f>IFERROR(VLOOKUP(B82,Прилеп!$C$11:$I$20, 4, 0), 0)</f>
        <v>0</v>
      </c>
      <c r="Q82" s="40">
        <f>IFERROR(VLOOKUP(B82,Прилеп!$C$35:$I$44, 4, 0), 0)</f>
        <v>0</v>
      </c>
      <c r="R82" s="40">
        <f>IFERROR(VLOOKUP(B82,КRUN!$C$11:$I$20, 4, 0), 0)</f>
        <v>0</v>
      </c>
      <c r="S82" s="40">
        <f>IFERROR(VLOOKUP(B82,КRUN!$C$35:$I$44, 4, 0), 0)</f>
        <v>0</v>
      </c>
      <c r="T82" s="40">
        <f>IFERROR(VLOOKUP(B82,'Охрид Трчат'!$C$11:$I$20, 4, 0), 0)</f>
        <v>0</v>
      </c>
      <c r="U82" s="40">
        <f>IFERROR(VLOOKUP(B82,'Охрид Трчат'!$C$35:$I$44, 4, 0), 0)</f>
        <v>0</v>
      </c>
      <c r="V82"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5.5131264916467781</v>
      </c>
      <c r="W82" s="70">
        <f>COUNTIF(Table2723[[#This Row],[Гевгелија 10км]:[Ohrid 5km]], "&gt;0")</f>
        <v>1</v>
      </c>
      <c r="X82" s="83">
        <f>Table2723[[#This Row],[Вкупно]]/Table2723[[#This Row],[Трки во топ 10]]</f>
        <v>5.5131264916467781</v>
      </c>
    </row>
    <row r="83" spans="1:24" x14ac:dyDescent="0.3">
      <c r="A83" s="31">
        <f t="shared" si="1"/>
        <v>80</v>
      </c>
      <c r="B83" s="44" t="s">
        <v>71</v>
      </c>
      <c r="C83" s="40">
        <f>IFERROR(VLOOKUP(B83,Гевгелија!$C$11:$I$20, 4, 0), 0)</f>
        <v>0</v>
      </c>
      <c r="D83" s="40">
        <f>IFERROR(VLOOKUP(B83,Гевгелија!$C$35:$I$44, 4, 0), 0)</f>
        <v>0</v>
      </c>
      <c r="E83" s="40">
        <f>IFERROR(VLOOKUP(B83,СупериорРанс!$C$11:$I$20, 4, 0), 0)</f>
        <v>0</v>
      </c>
      <c r="F83" s="40">
        <f>IFERROR(VLOOKUP(B83,СупериорРанс!$C$34:$I$43, 4, 0), 0)</f>
        <v>0</v>
      </c>
      <c r="G83" s="40">
        <f>IFERROR(VLOOKUP(B83,'Halk Eco'!$C$11:$I$20, 4, 0), 0)</f>
        <v>0</v>
      </c>
      <c r="H83" s="40">
        <f>IFERROR(VLOOKUP(B83,Кавадарци!$C$11:$I$20, 4, 0), 0)</f>
        <v>0</v>
      </c>
      <c r="I83" s="40">
        <f>IFERROR(VLOOKUP(B83,Кавадарци!$C$34:$I$43, 4, 0), 0)</f>
        <v>5.4560622914349279</v>
      </c>
      <c r="J83" s="40">
        <f>IFERROR(VLOOKUP(B83,Кавадарци!$C$58:$I$67, 4, 0), 0)</f>
        <v>0</v>
      </c>
      <c r="K83" s="40">
        <f>IFERROR(VLOOKUP(B83,Битола!$C$11:$I$20, 4, 0), 0)</f>
        <v>0</v>
      </c>
      <c r="L83" s="40">
        <f>IFERROR(VLOOKUP(B83,Битола!$C$35:$I$44, 4, 0), 0)</f>
        <v>0</v>
      </c>
      <c r="M83" s="40">
        <f>IFERROR(VLOOKUP(B83,Битола!$C$58:$I$67, 4, 0), 0)</f>
        <v>0</v>
      </c>
      <c r="N83" s="40">
        <f>IFERROR(VLOOKUP(B83,'Велес-Рацин'!$C$11:$I$20, 4, 0), 0)</f>
        <v>0</v>
      </c>
      <c r="O83" s="40">
        <f>IFERROR(VLOOKUP(B83,'Велес-Рацин'!$C$35:$I$44, 4, 0), 0)</f>
        <v>0</v>
      </c>
      <c r="P83" s="40">
        <f>IFERROR(VLOOKUP(B83,Прилеп!$C$11:$I$20, 4, 0), 0)</f>
        <v>0</v>
      </c>
      <c r="Q83" s="40">
        <f>IFERROR(VLOOKUP(B83,Прилеп!$C$35:$I$44, 4, 0), 0)</f>
        <v>0</v>
      </c>
      <c r="R83" s="40">
        <f>IFERROR(VLOOKUP(B83,КRUN!$C$11:$I$20, 4, 0), 0)</f>
        <v>0</v>
      </c>
      <c r="S83" s="40">
        <f>IFERROR(VLOOKUP(B83,КRUN!$C$35:$I$44, 4, 0), 0)</f>
        <v>0</v>
      </c>
      <c r="T83" s="40">
        <f>IFERROR(VLOOKUP(B83,'Охрид Трчат'!$C$11:$I$20, 4, 0), 0)</f>
        <v>0</v>
      </c>
      <c r="U83" s="40">
        <f>IFERROR(VLOOKUP(B83,'Охрид Трчат'!$C$35:$I$44, 4, 0), 0)</f>
        <v>0</v>
      </c>
      <c r="V83"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5.4560622914349279</v>
      </c>
      <c r="W83" s="70">
        <f>COUNTIF(Table2723[[#This Row],[Гевгелија 10км]:[Ohrid 5km]], "&gt;0")</f>
        <v>1</v>
      </c>
      <c r="X83" s="83">
        <f>Table2723[[#This Row],[Вкупно]]/Table2723[[#This Row],[Трки во топ 10]]</f>
        <v>5.4560622914349279</v>
      </c>
    </row>
    <row r="84" spans="1:24" x14ac:dyDescent="0.3">
      <c r="A84" s="31">
        <f t="shared" si="1"/>
        <v>81</v>
      </c>
      <c r="B84" s="44" t="s">
        <v>72</v>
      </c>
      <c r="C84" s="40">
        <f>IFERROR(VLOOKUP(B84,Гевгелија!$C$11:$I$20, 4, 0), 0)</f>
        <v>0</v>
      </c>
      <c r="D84" s="40">
        <f>IFERROR(VLOOKUP(B84,Гевгелија!$C$35:$I$44, 4, 0), 0)</f>
        <v>0</v>
      </c>
      <c r="E84" s="40">
        <f>IFERROR(VLOOKUP(B84,СупериорРанс!$C$11:$I$20, 4, 0), 0)</f>
        <v>0</v>
      </c>
      <c r="F84" s="40">
        <f>IFERROR(VLOOKUP(B84,СупериорРанс!$C$34:$I$43, 4, 0), 0)</f>
        <v>0</v>
      </c>
      <c r="G84" s="40">
        <f>IFERROR(VLOOKUP(B84,'Halk Eco'!$C$11:$I$20, 4, 0), 0)</f>
        <v>0</v>
      </c>
      <c r="H84" s="40">
        <f>IFERROR(VLOOKUP(B84,Кавадарци!$C$11:$I$20, 4, 0), 0)</f>
        <v>0</v>
      </c>
      <c r="I84" s="40">
        <f>IFERROR(VLOOKUP(B84,Кавадарци!$C$34:$I$43, 4, 0), 0)</f>
        <v>5.4393770856507224</v>
      </c>
      <c r="J84" s="40">
        <f>IFERROR(VLOOKUP(B84,Кавадарци!$C$58:$I$67, 4, 0), 0)</f>
        <v>0</v>
      </c>
      <c r="K84" s="40">
        <f>IFERROR(VLOOKUP(B84,Битола!$C$11:$I$20, 4, 0), 0)</f>
        <v>0</v>
      </c>
      <c r="L84" s="40">
        <f>IFERROR(VLOOKUP(B84,Битола!$C$35:$I$44, 4, 0), 0)</f>
        <v>0</v>
      </c>
      <c r="M84" s="40">
        <f>IFERROR(VLOOKUP(B84,Битола!$C$58:$I$67, 4, 0), 0)</f>
        <v>0</v>
      </c>
      <c r="N84" s="40">
        <f>IFERROR(VLOOKUP(B84,'Велес-Рацин'!$C$11:$I$20, 4, 0), 0)</f>
        <v>0</v>
      </c>
      <c r="O84" s="40">
        <f>IFERROR(VLOOKUP(B84,'Велес-Рацин'!$C$35:$I$44, 4, 0), 0)</f>
        <v>0</v>
      </c>
      <c r="P84" s="40">
        <f>IFERROR(VLOOKUP(B84,Прилеп!$C$11:$I$20, 4, 0), 0)</f>
        <v>0</v>
      </c>
      <c r="Q84" s="40">
        <f>IFERROR(VLOOKUP(B84,Прилеп!$C$35:$I$44, 4, 0), 0)</f>
        <v>0</v>
      </c>
      <c r="R84" s="40">
        <f>IFERROR(VLOOKUP(B84,КRUN!$C$11:$I$20, 4, 0), 0)</f>
        <v>0</v>
      </c>
      <c r="S84" s="40">
        <f>IFERROR(VLOOKUP(B84,КRUN!$C$35:$I$44, 4, 0), 0)</f>
        <v>0</v>
      </c>
      <c r="T84" s="40">
        <f>IFERROR(VLOOKUP(B84,'Охрид Трчат'!$C$11:$I$20, 4, 0), 0)</f>
        <v>0</v>
      </c>
      <c r="U84" s="40">
        <f>IFERROR(VLOOKUP(B84,'Охрид Трчат'!$C$35:$I$44, 4, 0), 0)</f>
        <v>0</v>
      </c>
      <c r="V84"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5.4393770856507224</v>
      </c>
      <c r="W84" s="70">
        <f>COUNTIF(Table2723[[#This Row],[Гевгелија 10км]:[Ohrid 5km]], "&gt;0")</f>
        <v>1</v>
      </c>
      <c r="X84" s="83">
        <f>Table2723[[#This Row],[Вкупно]]/Table2723[[#This Row],[Трки во топ 10]]</f>
        <v>5.4393770856507224</v>
      </c>
    </row>
    <row r="85" spans="1:24" x14ac:dyDescent="0.3">
      <c r="A85" s="31">
        <f t="shared" si="1"/>
        <v>82</v>
      </c>
      <c r="B85" s="44" t="s">
        <v>77</v>
      </c>
      <c r="C85" s="40">
        <f>IFERROR(VLOOKUP(B85,Гевгелија!$C$11:$I$20, 4, 0), 0)</f>
        <v>0</v>
      </c>
      <c r="D85" s="40">
        <f>IFERROR(VLOOKUP(B85,Гевгелија!$C$35:$I$44, 4, 0), 0)</f>
        <v>0</v>
      </c>
      <c r="E85" s="40">
        <f>IFERROR(VLOOKUP(B85,СупериорРанс!$C$11:$I$20, 4, 0), 0)</f>
        <v>0</v>
      </c>
      <c r="F85" s="40">
        <f>IFERROR(VLOOKUP(B85,СупериорРанс!$C$34:$I$43, 4, 0), 0)</f>
        <v>0</v>
      </c>
      <c r="G85" s="40">
        <f>IFERROR(VLOOKUP(B85,'Halk Eco'!$C$11:$I$20, 4, 0), 0)</f>
        <v>0</v>
      </c>
      <c r="H85" s="40">
        <f>IFERROR(VLOOKUP(B85,Кавадарци!$C$11:$I$20, 4, 0), 0)</f>
        <v>0</v>
      </c>
      <c r="I85" s="40">
        <f>IFERROR(VLOOKUP(B85,Кавадарци!$C$34:$I$43, 4, 0), 0)</f>
        <v>0</v>
      </c>
      <c r="J85" s="40">
        <f>IFERROR(VLOOKUP(B85,Кавадарци!$C$58:$I$67, 4, 0), 0)</f>
        <v>5.214797136038186</v>
      </c>
      <c r="K85" s="40">
        <f>IFERROR(VLOOKUP(B85,Битола!$C$11:$I$20, 4, 0), 0)</f>
        <v>0</v>
      </c>
      <c r="L85" s="40">
        <f>IFERROR(VLOOKUP(B85,Битола!$C$35:$I$44, 4, 0), 0)</f>
        <v>0</v>
      </c>
      <c r="M85" s="40">
        <f>IFERROR(VLOOKUP(B85,Битола!$C$58:$I$67, 4, 0), 0)</f>
        <v>0</v>
      </c>
      <c r="N85" s="40">
        <f>IFERROR(VLOOKUP(B85,'Велес-Рацин'!$C$11:$I$20, 4, 0), 0)</f>
        <v>0</v>
      </c>
      <c r="O85" s="40">
        <f>IFERROR(VLOOKUP(B85,'Велес-Рацин'!$C$35:$I$44, 4, 0), 0)</f>
        <v>0</v>
      </c>
      <c r="P85" s="40">
        <f>IFERROR(VLOOKUP(B85,Прилеп!$C$11:$I$20, 4, 0), 0)</f>
        <v>0</v>
      </c>
      <c r="Q85" s="40">
        <f>IFERROR(VLOOKUP(B85,Прилеп!$C$35:$I$44, 4, 0), 0)</f>
        <v>0</v>
      </c>
      <c r="R85" s="40">
        <f>IFERROR(VLOOKUP(B85,КRUN!$C$11:$I$20, 4, 0), 0)</f>
        <v>0</v>
      </c>
      <c r="S85" s="40">
        <f>IFERROR(VLOOKUP(B85,КRUN!$C$35:$I$44, 4, 0), 0)</f>
        <v>0</v>
      </c>
      <c r="T85" s="40">
        <f>IFERROR(VLOOKUP(B85,'Охрид Трчат'!$C$11:$I$20, 4, 0), 0)</f>
        <v>0</v>
      </c>
      <c r="U85" s="40">
        <f>IFERROR(VLOOKUP(B85,'Охрид Трчат'!$C$35:$I$44, 4, 0), 0)</f>
        <v>0</v>
      </c>
      <c r="V85"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5.214797136038186</v>
      </c>
      <c r="W85" s="70">
        <f>COUNTIF(Table2723[[#This Row],[Гевгелија 10км]:[Ohrid 5km]], "&gt;0")</f>
        <v>1</v>
      </c>
      <c r="X85" s="83">
        <f>Table2723[[#This Row],[Вкупно]]/Table2723[[#This Row],[Трки во топ 10]]</f>
        <v>5.214797136038186</v>
      </c>
    </row>
    <row r="86" spans="1:24" x14ac:dyDescent="0.3">
      <c r="A86" s="31">
        <f t="shared" si="1"/>
        <v>83</v>
      </c>
      <c r="B86" s="44" t="s">
        <v>135</v>
      </c>
      <c r="C86" s="40">
        <f>IFERROR(VLOOKUP(B86,Гевгелија!$C$11:$I$20, 4, 0), 0)</f>
        <v>0</v>
      </c>
      <c r="D86" s="40">
        <f>IFERROR(VLOOKUP(B86,Гевгелија!$C$35:$I$44, 4, 0), 0)</f>
        <v>0</v>
      </c>
      <c r="E86" s="40">
        <f>IFERROR(VLOOKUP(B86,СупериорРанс!$C$11:$I$20, 4, 0), 0)</f>
        <v>0</v>
      </c>
      <c r="F86" s="40">
        <f>IFERROR(VLOOKUP(B86,СупериорРанс!$C$34:$I$43, 4, 0), 0)</f>
        <v>0</v>
      </c>
      <c r="G86" s="40">
        <f>IFERROR(VLOOKUP(B86,'Halk Eco'!$C$11:$I$20, 4, 0), 0)</f>
        <v>0</v>
      </c>
      <c r="H86" s="40">
        <f>IFERROR(VLOOKUP(B86,Кавадарци!$C$11:$I$20, 4, 0), 0)</f>
        <v>0</v>
      </c>
      <c r="I86" s="40">
        <f>IFERROR(VLOOKUP(B86,Кавадарци!$C$34:$I$43, 4, 0), 0)</f>
        <v>0</v>
      </c>
      <c r="J86" s="40">
        <f>IFERROR(VLOOKUP(B86,Кавадарци!$C$58:$I$67, 4, 0), 0)</f>
        <v>0</v>
      </c>
      <c r="K86" s="40">
        <f>IFERROR(VLOOKUP(B86,Битола!$C$11:$I$20, 4, 0), 0)</f>
        <v>0</v>
      </c>
      <c r="L86" s="40">
        <f>IFERROR(VLOOKUP(B86,Битола!$C$35:$I$44, 4, 0), 0)</f>
        <v>0</v>
      </c>
      <c r="M86" s="40">
        <f>IFERROR(VLOOKUP(B86,Битола!$C$58:$I$67, 4, 0), 0)</f>
        <v>0</v>
      </c>
      <c r="N86" s="40">
        <f>IFERROR(VLOOKUP(B86,'Велес-Рацин'!$C$11:$I$20, 4, 0), 0)</f>
        <v>0</v>
      </c>
      <c r="O86" s="40">
        <f>IFERROR(VLOOKUP(B86,'Велес-Рацин'!$C$35:$I$44, 4, 0), 0)</f>
        <v>0</v>
      </c>
      <c r="P86" s="40">
        <f>IFERROR(VLOOKUP(B86,Прилеп!$C$11:$I$20, 4, 0), 0)</f>
        <v>0</v>
      </c>
      <c r="Q86" s="40">
        <f>IFERROR(VLOOKUP(B86,Прилеп!$C$35:$I$44, 4, 0), 0)</f>
        <v>0</v>
      </c>
      <c r="R86" s="40">
        <f>IFERROR(VLOOKUP(B86,КRUN!$C$11:$I$20, 4, 0), 0)</f>
        <v>0</v>
      </c>
      <c r="S86" s="40">
        <f>IFERROR(VLOOKUP(B86,КRUN!$C$35:$I$44, 4, 0), 0)</f>
        <v>0</v>
      </c>
      <c r="T86" s="40">
        <f>IFERROR(VLOOKUP(B86,'Охрид Трчат'!$C$11:$I$20, 4, 0), 0)</f>
        <v>0</v>
      </c>
      <c r="U86" s="40">
        <f>IFERROR(VLOOKUP(B86,'Охрид Трчат'!$C$35:$I$44, 4, 0), 0)</f>
        <v>5.1551312649164682</v>
      </c>
      <c r="V86" s="82">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5.1551312649164682</v>
      </c>
      <c r="W86" s="70">
        <f>COUNTIF(Table2723[[#This Row],[Гевгелија 10км]:[Ohrid 5km]], "&gt;0")</f>
        <v>1</v>
      </c>
      <c r="X86" s="83">
        <f>Table2723[[#This Row],[Вкупно]]/Table2723[[#This Row],[Трки во топ 10]]</f>
        <v>5.1551312649164682</v>
      </c>
    </row>
    <row r="87" spans="1:24" x14ac:dyDescent="0.3">
      <c r="A87" s="31">
        <f t="shared" si="1"/>
        <v>84</v>
      </c>
      <c r="B87" s="44" t="s">
        <v>113</v>
      </c>
      <c r="C87" s="40">
        <f>IFERROR(VLOOKUP(B87,Гевгелија!$C$11:$I$20, 4, 0), 0)</f>
        <v>0</v>
      </c>
      <c r="D87" s="40">
        <f>IFERROR(VLOOKUP(B87,Гевгелија!$C$35:$I$44, 4, 0), 0)</f>
        <v>0</v>
      </c>
      <c r="E87" s="40">
        <f>IFERROR(VLOOKUP(B87,СупериорРанс!$C$11:$I$20, 4, 0), 0)</f>
        <v>0</v>
      </c>
      <c r="F87" s="40">
        <f>IFERROR(VLOOKUP(B87,СупериорРанс!$C$34:$I$43, 4, 0), 0)</f>
        <v>0</v>
      </c>
      <c r="G87" s="40">
        <f>IFERROR(VLOOKUP(B87,'Halk Eco'!$C$11:$I$20, 4, 0), 0)</f>
        <v>0</v>
      </c>
      <c r="H87" s="40">
        <f>IFERROR(VLOOKUP(B87,Кавадарци!$C$11:$I$20, 4, 0), 0)</f>
        <v>0</v>
      </c>
      <c r="I87" s="40">
        <f>IFERROR(VLOOKUP(B87,Кавадарци!$C$34:$I$43, 4, 0), 0)</f>
        <v>0</v>
      </c>
      <c r="J87" s="40">
        <f>IFERROR(VLOOKUP(B87,Кавадарци!$C$58:$I$67, 4, 0), 0)</f>
        <v>0</v>
      </c>
      <c r="K87" s="40">
        <f>IFERROR(VLOOKUP(B87,Битола!$C$11:$I$20, 4, 0), 0)</f>
        <v>0</v>
      </c>
      <c r="L87" s="40">
        <f>IFERROR(VLOOKUP(B87,Битола!$C$35:$I$44, 4, 0), 0)</f>
        <v>0</v>
      </c>
      <c r="M87" s="40">
        <f>IFERROR(VLOOKUP(B87,Битола!$C$58:$I$67, 4, 0), 0)</f>
        <v>0</v>
      </c>
      <c r="N87" s="40">
        <f>IFERROR(VLOOKUP(B87,'Велес-Рацин'!$C$11:$I$20, 4, 0), 0)</f>
        <v>0</v>
      </c>
      <c r="O87" s="40">
        <f>IFERROR(VLOOKUP(B87,'Велес-Рацин'!$C$35:$I$44, 4, 0), 0)</f>
        <v>4.7613365155131255</v>
      </c>
      <c r="P87" s="40">
        <f>IFERROR(VLOOKUP(B87,Прилеп!$C$11:$I$20, 4, 0), 0)</f>
        <v>0</v>
      </c>
      <c r="Q87" s="40">
        <f>IFERROR(VLOOKUP(B87,Прилеп!$C$35:$I$44, 4, 0), 0)</f>
        <v>0</v>
      </c>
      <c r="R87" s="40">
        <f>IFERROR(VLOOKUP(B87,КRUN!$C$11:$I$20, 4, 0), 0)</f>
        <v>0</v>
      </c>
      <c r="S87" s="40">
        <f>IFERROR(VLOOKUP(B87,КRUN!$C$35:$I$44, 4, 0), 0)</f>
        <v>0</v>
      </c>
      <c r="T87" s="40">
        <f>IFERROR(VLOOKUP(B87,'Охрид Трчат'!$C$11:$I$20, 4, 0), 0)</f>
        <v>0</v>
      </c>
      <c r="U87" s="40">
        <f>IFERROR(VLOOKUP(B87,'Охрид Трчат'!$C$35:$I$44, 4, 0), 0)</f>
        <v>0</v>
      </c>
      <c r="V87"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4.7613365155131255</v>
      </c>
      <c r="W87" s="70">
        <f>COUNTIF(Table2723[[#This Row],[Гевгелија 10км]:[Ohrid 5km]], "&gt;0")</f>
        <v>1</v>
      </c>
      <c r="X87" s="83">
        <f>Table2723[[#This Row],[Вкупно]]/Table2723[[#This Row],[Трки во топ 10]]</f>
        <v>4.7613365155131255</v>
      </c>
    </row>
    <row r="88" spans="1:24" x14ac:dyDescent="0.3">
      <c r="A88" s="31">
        <f t="shared" si="1"/>
        <v>85</v>
      </c>
      <c r="B88" s="44" t="s">
        <v>136</v>
      </c>
      <c r="C88" s="40">
        <f>IFERROR(VLOOKUP(B88,Гевгелија!$C$11:$I$20, 4, 0), 0)</f>
        <v>0</v>
      </c>
      <c r="D88" s="40">
        <f>IFERROR(VLOOKUP(B88,Гевгелија!$C$35:$I$44, 4, 0), 0)</f>
        <v>0</v>
      </c>
      <c r="E88" s="40">
        <f>IFERROR(VLOOKUP(B88,СупериорРанс!$C$11:$I$20, 4, 0), 0)</f>
        <v>0</v>
      </c>
      <c r="F88" s="40">
        <f>IFERROR(VLOOKUP(B88,СупериорРанс!$C$34:$I$43, 4, 0), 0)</f>
        <v>0</v>
      </c>
      <c r="G88" s="40">
        <f>IFERROR(VLOOKUP(B88,'Halk Eco'!$C$11:$I$20, 4, 0), 0)</f>
        <v>0</v>
      </c>
      <c r="H88" s="40">
        <f>IFERROR(VLOOKUP(B88,Кавадарци!$C$11:$I$20, 4, 0), 0)</f>
        <v>0</v>
      </c>
      <c r="I88" s="40">
        <f>IFERROR(VLOOKUP(B88,Кавадарци!$C$34:$I$43, 4, 0), 0)</f>
        <v>0</v>
      </c>
      <c r="J88" s="40">
        <f>IFERROR(VLOOKUP(B88,Кавадарци!$C$58:$I$67, 4, 0), 0)</f>
        <v>0</v>
      </c>
      <c r="K88" s="40">
        <f>IFERROR(VLOOKUP(B88,Битола!$C$11:$I$20, 4, 0), 0)</f>
        <v>0</v>
      </c>
      <c r="L88" s="40">
        <f>IFERROR(VLOOKUP(B88,Битола!$C$35:$I$44, 4, 0), 0)</f>
        <v>0</v>
      </c>
      <c r="M88" s="40">
        <f>IFERROR(VLOOKUP(B88,Битола!$C$58:$I$67, 4, 0), 0)</f>
        <v>0</v>
      </c>
      <c r="N88" s="40">
        <f>IFERROR(VLOOKUP(B88,'Велес-Рацин'!$C$11:$I$20, 4, 0), 0)</f>
        <v>0</v>
      </c>
      <c r="O88" s="40">
        <f>IFERROR(VLOOKUP(B88,'Велес-Рацин'!$C$35:$I$44, 4, 0), 0)</f>
        <v>0</v>
      </c>
      <c r="P88" s="40">
        <f>IFERROR(VLOOKUP(B88,Прилеп!$C$11:$I$20, 4, 0), 0)</f>
        <v>0</v>
      </c>
      <c r="Q88" s="40">
        <f>IFERROR(VLOOKUP(B88,Прилеп!$C$35:$I$44, 4, 0), 0)</f>
        <v>0</v>
      </c>
      <c r="R88" s="40">
        <f>IFERROR(VLOOKUP(B88,КRUN!$C$11:$I$20, 4, 0), 0)</f>
        <v>0</v>
      </c>
      <c r="S88" s="40">
        <f>IFERROR(VLOOKUP(B88,КRUN!$C$35:$I$44, 4, 0), 0)</f>
        <v>0</v>
      </c>
      <c r="T88" s="40">
        <f>IFERROR(VLOOKUP(B88,'Охрид Трчат'!$C$11:$I$20, 4, 0), 0)</f>
        <v>0</v>
      </c>
      <c r="U88" s="40">
        <f>IFERROR(VLOOKUP(B88,'Охрид Трчат'!$C$35:$I$44, 4, 0), 0)</f>
        <v>4.7494033412887831</v>
      </c>
      <c r="V88"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4.7494033412887831</v>
      </c>
      <c r="W88" s="70">
        <f>COUNTIF(Table2723[[#This Row],[Гевгелија 10км]:[Ohrid 5km]], "&gt;0")</f>
        <v>1</v>
      </c>
      <c r="X88" s="83">
        <f>Table2723[[#This Row],[Вкупно]]/Table2723[[#This Row],[Трки во топ 10]]</f>
        <v>4.7494033412887831</v>
      </c>
    </row>
    <row r="89" spans="1:24" x14ac:dyDescent="0.3">
      <c r="A89" s="31">
        <f t="shared" si="1"/>
        <v>86</v>
      </c>
      <c r="B89" s="44" t="s">
        <v>137</v>
      </c>
      <c r="C89" s="38">
        <f>IFERROR(VLOOKUP(B89,Гевгелија!$C$11:$I$20, 4, 0), 0)</f>
        <v>0</v>
      </c>
      <c r="D89" s="38">
        <f>IFERROR(VLOOKUP(B89,Гевгелија!$C$35:$I$44, 4, 0), 0)</f>
        <v>0</v>
      </c>
      <c r="E89" s="38">
        <f>IFERROR(VLOOKUP(B89,СупериорРанс!$C$11:$I$20, 4, 0), 0)</f>
        <v>0</v>
      </c>
      <c r="F89" s="38">
        <f>IFERROR(VLOOKUP(B89,СупериорРанс!$C$34:$I$43, 4, 0), 0)</f>
        <v>0</v>
      </c>
      <c r="G89" s="38">
        <f>IFERROR(VLOOKUP(B89,'Halk Eco'!$C$11:$I$20, 4, 0), 0)</f>
        <v>0</v>
      </c>
      <c r="H89" s="38">
        <f>IFERROR(VLOOKUP(B89,Кавадарци!$C$11:$I$20, 4, 0), 0)</f>
        <v>0</v>
      </c>
      <c r="I89" s="38">
        <f>IFERROR(VLOOKUP(B89,Кавадарци!$C$34:$I$43, 4, 0), 0)</f>
        <v>0</v>
      </c>
      <c r="J89" s="38">
        <f>IFERROR(VLOOKUP(B89,Кавадарци!$C$58:$I$67, 4, 0), 0)</f>
        <v>0</v>
      </c>
      <c r="K89" s="38">
        <f>IFERROR(VLOOKUP(B89,Битола!$C$11:$I$20, 4, 0), 0)</f>
        <v>0</v>
      </c>
      <c r="L89" s="38">
        <f>IFERROR(VLOOKUP(B89,Битола!$C$35:$I$44, 4, 0), 0)</f>
        <v>0</v>
      </c>
      <c r="M89" s="38">
        <f>IFERROR(VLOOKUP(B89,Битола!$C$58:$I$67, 4, 0), 0)</f>
        <v>0</v>
      </c>
      <c r="N89" s="38">
        <f>IFERROR(VLOOKUP(B89,'Велес-Рацин'!$C$11:$I$20, 4, 0), 0)</f>
        <v>0</v>
      </c>
      <c r="O89" s="38">
        <f>IFERROR(VLOOKUP(B89,'Велес-Рацин'!$C$35:$I$44, 4, 0), 0)</f>
        <v>0</v>
      </c>
      <c r="P89" s="38">
        <f>IFERROR(VLOOKUP(B89,Прилеп!$C$11:$I$20, 4, 0), 0)</f>
        <v>0</v>
      </c>
      <c r="Q89" s="38">
        <f>IFERROR(VLOOKUP(B89,Прилеп!$C$35:$I$44, 4, 0), 0)</f>
        <v>0</v>
      </c>
      <c r="R89" s="38">
        <f>IFERROR(VLOOKUP(B89,КRUN!$C$11:$I$20, 4, 0), 0)</f>
        <v>0</v>
      </c>
      <c r="S89" s="38">
        <f>IFERROR(VLOOKUP(B89,КRUN!$C$35:$I$44, 4, 0), 0)</f>
        <v>0</v>
      </c>
      <c r="T89" s="38">
        <f>IFERROR(VLOOKUP(B89,'Охрид Трчат'!$C$11:$I$20, 4, 0), 0)</f>
        <v>0</v>
      </c>
      <c r="U89" s="38">
        <f>IFERROR(VLOOKUP(B89,'Охрид Трчат'!$C$35:$I$44, 4, 0), 0)</f>
        <v>4.6300715990453458</v>
      </c>
      <c r="V89"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4.6300715990453458</v>
      </c>
      <c r="W89" s="70">
        <f>COUNTIF(Table2723[[#This Row],[Гевгелија 10км]:[Ohrid 5km]], "&gt;0")</f>
        <v>1</v>
      </c>
      <c r="X89" s="83">
        <f>Table2723[[#This Row],[Вкупно]]/Table2723[[#This Row],[Трки во топ 10]]</f>
        <v>4.6300715990453458</v>
      </c>
    </row>
    <row r="90" spans="1:24" x14ac:dyDescent="0.3">
      <c r="A90" s="31">
        <f t="shared" si="1"/>
        <v>87</v>
      </c>
      <c r="B90" s="44" t="s">
        <v>114</v>
      </c>
      <c r="C90" s="40">
        <f>IFERROR(VLOOKUP(B90,Гевгелија!$C$11:$I$20, 4, 0), 0)</f>
        <v>0</v>
      </c>
      <c r="D90" s="40">
        <f>IFERROR(VLOOKUP(B90,Гевгелија!$C$35:$I$44, 4, 0), 0)</f>
        <v>0</v>
      </c>
      <c r="E90" s="40">
        <f>IFERROR(VLOOKUP(B90,СупериорРанс!$C$11:$I$20, 4, 0), 0)</f>
        <v>0</v>
      </c>
      <c r="F90" s="40">
        <f>IFERROR(VLOOKUP(B90,СупериорРанс!$C$34:$I$43, 4, 0), 0)</f>
        <v>0</v>
      </c>
      <c r="G90" s="40">
        <f>IFERROR(VLOOKUP(B90,'Halk Eco'!$C$11:$I$20, 4, 0), 0)</f>
        <v>0</v>
      </c>
      <c r="H90" s="40">
        <f>IFERROR(VLOOKUP(B90,Кавадарци!$C$11:$I$20, 4, 0), 0)</f>
        <v>0</v>
      </c>
      <c r="I90" s="40">
        <f>IFERROR(VLOOKUP(B90,Кавадарци!$C$34:$I$43, 4, 0), 0)</f>
        <v>0</v>
      </c>
      <c r="J90" s="40">
        <f>IFERROR(VLOOKUP(B90,Кавадарци!$C$58:$I$67, 4, 0), 0)</f>
        <v>0</v>
      </c>
      <c r="K90" s="40">
        <f>IFERROR(VLOOKUP(B90,Битола!$C$11:$I$20, 4, 0), 0)</f>
        <v>0</v>
      </c>
      <c r="L90" s="40">
        <f>IFERROR(VLOOKUP(B90,Битола!$C$35:$I$44, 4, 0), 0)</f>
        <v>0</v>
      </c>
      <c r="M90" s="40">
        <f>IFERROR(VLOOKUP(B90,Битола!$C$58:$I$67, 4, 0), 0)</f>
        <v>0</v>
      </c>
      <c r="N90" s="40">
        <f>IFERROR(VLOOKUP(B90,'Велес-Рацин'!$C$11:$I$20, 4, 0), 0)</f>
        <v>0</v>
      </c>
      <c r="O90" s="40">
        <f>IFERROR(VLOOKUP(B90,'Велес-Рацин'!$C$35:$I$44, 4, 0), 0)</f>
        <v>4.4868735083532219</v>
      </c>
      <c r="P90" s="40">
        <f>IFERROR(VLOOKUP(B90,Прилеп!$C$11:$I$20, 4, 0), 0)</f>
        <v>0</v>
      </c>
      <c r="Q90" s="40">
        <f>IFERROR(VLOOKUP(B90,Прилеп!$C$35:$I$44, 4, 0), 0)</f>
        <v>0</v>
      </c>
      <c r="R90" s="40">
        <f>IFERROR(VLOOKUP(B90,КRUN!$C$11:$I$20, 4, 0), 0)</f>
        <v>0</v>
      </c>
      <c r="S90" s="40">
        <f>IFERROR(VLOOKUP(B90,КRUN!$C$35:$I$44, 4, 0), 0)</f>
        <v>0</v>
      </c>
      <c r="T90" s="40">
        <f>IFERROR(VLOOKUP(B90,'Охрид Трчат'!$C$11:$I$20, 4, 0), 0)</f>
        <v>0</v>
      </c>
      <c r="U90" s="40">
        <f>IFERROR(VLOOKUP(B90,'Охрид Трчат'!$C$35:$I$44, 4, 0), 0)</f>
        <v>0</v>
      </c>
      <c r="V90" s="81">
        <f>Table2723[[#This Row],[Гевгелија 10км]]+Table2723[[#This Row],[Гевгелија 5км]]+Table2723[[#This Row],[Супериор 10км]]+Table2723[[#This Row],[Супериор 5км]]+Table2723[[#This Row],[Халк Еко]]+Table2723[[#This Row],[Кавадарци 21]]+Table2723[[#This Row],[Кавадарци 10]]+Table2723[[#This Row],[Кавадарци 5]]+Table2723[[#This Row],[Битола 21км]]+Table2723[[#This Row],[Битола 10км]]+Table2723[[#This Row],[Битола 5км]]+Table2723[[#This Row],[Велес 10км]]+Table2723[[#This Row],[Велес 5км]]+Table2723[[#This Row],[Прилеп 10км]]+Table2723[[#This Row],[Прилеп 5км]]+Table2723[[#This Row],[KRUN 10km]]+Table2723[[#This Row],[KRUN 5km]]+Table2723[[#This Row],[Ohrid 21km]]+Table2723[[#This Row],[Ohrid 5km]]</f>
        <v>4.4868735083532219</v>
      </c>
      <c r="W90" s="70">
        <f>COUNTIF(Table2723[[#This Row],[Гевгелија 10км]:[Ohrid 5km]], "&gt;0")</f>
        <v>1</v>
      </c>
      <c r="X90" s="83">
        <f>Table2723[[#This Row],[Вкупно]]/Table2723[[#This Row],[Трки во топ 10]]</f>
        <v>4.4868735083532219</v>
      </c>
    </row>
    <row r="91" spans="1:24" x14ac:dyDescent="0.3">
      <c r="A91" s="3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AB0F-0665-4593-9256-BD51B18954F1}">
  <sheetPr>
    <tabColor theme="9"/>
  </sheetPr>
  <dimension ref="B3:L15"/>
  <sheetViews>
    <sheetView showGridLines="0" zoomScale="88" zoomScaleNormal="88" workbookViewId="0">
      <selection activeCell="G9" sqref="G9"/>
    </sheetView>
  </sheetViews>
  <sheetFormatPr defaultRowHeight="14.4" x14ac:dyDescent="0.3"/>
  <cols>
    <col min="1" max="1" width="6.88671875" customWidth="1"/>
    <col min="2" max="2" width="12.6640625" customWidth="1"/>
    <col min="3" max="3" width="35.33203125" bestFit="1" customWidth="1"/>
    <col min="4" max="4" width="27.21875" customWidth="1"/>
    <col min="6" max="6" width="35.33203125" bestFit="1" customWidth="1"/>
    <col min="7" max="7" width="37" bestFit="1" customWidth="1"/>
    <col min="8" max="8" width="37" customWidth="1"/>
    <col min="10" max="10" width="35.33203125" bestFit="1" customWidth="1"/>
    <col min="11" max="11" width="20.77734375" customWidth="1"/>
    <col min="12" max="12" width="32.5546875" customWidth="1"/>
  </cols>
  <sheetData>
    <row r="3" spans="2:12" ht="28.8" x14ac:dyDescent="0.55000000000000004">
      <c r="B3" s="47" t="s">
        <v>140</v>
      </c>
      <c r="F3" s="47" t="s">
        <v>143</v>
      </c>
      <c r="J3" s="47" t="s">
        <v>146</v>
      </c>
    </row>
    <row r="4" spans="2:12" ht="15" thickBot="1" x14ac:dyDescent="0.35"/>
    <row r="5" spans="2:12" ht="51" customHeight="1" thickBot="1" x14ac:dyDescent="0.35">
      <c r="B5" s="71" t="s">
        <v>81</v>
      </c>
      <c r="C5" s="72" t="s">
        <v>34</v>
      </c>
      <c r="D5" s="73" t="s">
        <v>18</v>
      </c>
      <c r="F5" s="71" t="s">
        <v>34</v>
      </c>
      <c r="G5" s="74" t="s">
        <v>150</v>
      </c>
      <c r="H5" s="84" t="s">
        <v>149</v>
      </c>
      <c r="J5" s="71" t="s">
        <v>34</v>
      </c>
      <c r="K5" s="74" t="s">
        <v>147</v>
      </c>
      <c r="L5" s="75" t="s">
        <v>148</v>
      </c>
    </row>
    <row r="6" spans="2:12" ht="23.4" x14ac:dyDescent="0.45">
      <c r="B6" s="48">
        <f>1</f>
        <v>1</v>
      </c>
      <c r="C6" s="49" t="str">
        <f>'Топ Листа - Детално'!B4</f>
        <v>Александар Арсов</v>
      </c>
      <c r="D6" s="67">
        <f>'Топ Листа - Детално'!V4</f>
        <v>130.99110271688775</v>
      </c>
      <c r="F6" s="65" t="str">
        <f>C6</f>
        <v>Александар Арсов</v>
      </c>
      <c r="G6" s="66">
        <f>VLOOKUP(C6,Table272[], 21, 0)</f>
        <v>83</v>
      </c>
      <c r="H6" s="50">
        <f t="shared" ref="H6:H15" si="0">D6-G6</f>
        <v>47.991102716887752</v>
      </c>
      <c r="J6" s="65" t="str">
        <f>F6</f>
        <v>Александар Арсов</v>
      </c>
      <c r="K6" s="66">
        <f>VLOOKUP(C6,Table2723[],22, 0)</f>
        <v>8</v>
      </c>
      <c r="L6" s="76">
        <f>VLOOKUP(C6,Table2723[],23, 0)*0.1</f>
        <v>0.80321445732596009</v>
      </c>
    </row>
    <row r="7" spans="2:12" ht="23.4" x14ac:dyDescent="0.45">
      <c r="B7" s="51">
        <f>B6+1</f>
        <v>2</v>
      </c>
      <c r="C7" s="52" t="str">
        <f>'Топ Листа - Детално'!B5</f>
        <v>Григоријан Никовски</v>
      </c>
      <c r="D7" s="68">
        <f>'Топ Листа - Детално'!V5</f>
        <v>121.80873753255406</v>
      </c>
      <c r="F7" s="62" t="str">
        <f t="shared" ref="F7:F15" si="1">C7</f>
        <v>Григоријан Никовски</v>
      </c>
      <c r="G7" s="61">
        <f>VLOOKUP(C7,Table272[], 21, 0)</f>
        <v>71</v>
      </c>
      <c r="H7" s="53">
        <f t="shared" si="0"/>
        <v>50.808737532554062</v>
      </c>
      <c r="J7" s="62" t="str">
        <f t="shared" ref="J7:J15" si="2">F7</f>
        <v>Григоријан Никовски</v>
      </c>
      <c r="K7" s="61">
        <f>VLOOKUP(C7,Table2723[],22, 0)</f>
        <v>8</v>
      </c>
      <c r="L7" s="77">
        <f>VLOOKUP(C7,Table2723[],23, 0)*0.1</f>
        <v>0.82058990233115026</v>
      </c>
    </row>
    <row r="8" spans="2:12" ht="23.4" x14ac:dyDescent="0.45">
      <c r="B8" s="51">
        <f t="shared" ref="B8:B15" si="3">B7+1</f>
        <v>3</v>
      </c>
      <c r="C8" s="52" t="str">
        <f>'Топ Листа - Детално'!B6</f>
        <v>Мартин Трајановски</v>
      </c>
      <c r="D8" s="68">
        <f>'Топ Листа - Детално'!V6</f>
        <v>105.23689741472705</v>
      </c>
      <c r="F8" s="62" t="str">
        <f t="shared" si="1"/>
        <v>Мартин Трајановски</v>
      </c>
      <c r="G8" s="61">
        <f>VLOOKUP(C8,Table272[], 21, 0)</f>
        <v>54</v>
      </c>
      <c r="H8" s="53">
        <f t="shared" si="0"/>
        <v>51.236897414727054</v>
      </c>
      <c r="J8" s="62" t="str">
        <f t="shared" si="2"/>
        <v>Мартин Трајановски</v>
      </c>
      <c r="K8" s="61">
        <f>VLOOKUP(C8,Table2723[],22, 0)</f>
        <v>7</v>
      </c>
      <c r="L8" s="77">
        <f>VLOOKUP(C8,Table2723[],23, 0)*0.1</f>
        <v>0.79994398755256879</v>
      </c>
    </row>
    <row r="9" spans="2:12" ht="23.4" x14ac:dyDescent="0.45">
      <c r="B9" s="51">
        <f t="shared" si="3"/>
        <v>4</v>
      </c>
      <c r="C9" s="52" t="str">
        <f>'Топ Листа - Детално'!B7</f>
        <v>Дарио Ивановски</v>
      </c>
      <c r="D9" s="68">
        <f>'Топ Листа - Детално'!V7</f>
        <v>104.93622495300544</v>
      </c>
      <c r="F9" s="62" t="str">
        <f t="shared" si="1"/>
        <v>Дарио Ивановски</v>
      </c>
      <c r="G9" s="61">
        <f>VLOOKUP(C9,Table272[], 21, 0)</f>
        <v>60</v>
      </c>
      <c r="H9" s="53">
        <f t="shared" si="0"/>
        <v>44.936224953005436</v>
      </c>
      <c r="J9" s="62" t="str">
        <f t="shared" si="2"/>
        <v>Дарио Ивановски</v>
      </c>
      <c r="K9" s="61">
        <f>VLOOKUP(C9,Table2723[],22, 0)</f>
        <v>5</v>
      </c>
      <c r="L9" s="77">
        <f>VLOOKUP(C9,Table2723[],23, 0)*0.1</f>
        <v>0.95511472581267798</v>
      </c>
    </row>
    <row r="10" spans="2:12" ht="23.4" x14ac:dyDescent="0.45">
      <c r="B10" s="51">
        <f t="shared" si="3"/>
        <v>5</v>
      </c>
      <c r="C10" s="52" t="str">
        <f>'Топ Листа - Детално'!B8</f>
        <v>Коста Петроски</v>
      </c>
      <c r="D10" s="68">
        <f>'Топ Листа - Детално'!V8</f>
        <v>95.375745823389025</v>
      </c>
      <c r="F10" s="62" t="str">
        <f t="shared" si="1"/>
        <v>Коста Петроски</v>
      </c>
      <c r="G10" s="61">
        <f>VLOOKUP(C10,Table272[], 21, 0)</f>
        <v>57</v>
      </c>
      <c r="H10" s="53">
        <f t="shared" si="0"/>
        <v>38.375745823389025</v>
      </c>
      <c r="J10" s="62" t="str">
        <f t="shared" si="2"/>
        <v>Коста Петроски</v>
      </c>
      <c r="K10" s="61">
        <f>VLOOKUP(C10,Table2723[],22, 0)</f>
        <v>7</v>
      </c>
      <c r="L10" s="77">
        <f>VLOOKUP(C10,Table2723[],23, 0)*0.1</f>
        <v>0.78094101602454835</v>
      </c>
    </row>
    <row r="11" spans="2:12" ht="23.4" x14ac:dyDescent="0.45">
      <c r="B11" s="51">
        <f t="shared" si="3"/>
        <v>6</v>
      </c>
      <c r="C11" s="52" t="str">
        <f>'Топ Листа - Детално'!B9</f>
        <v>Миле Иванов</v>
      </c>
      <c r="D11" s="68">
        <f>'Топ Листа - Детално'!V9</f>
        <v>91.197697860071315</v>
      </c>
      <c r="F11" s="62" t="str">
        <f t="shared" si="1"/>
        <v>Миле Иванов</v>
      </c>
      <c r="G11" s="61">
        <f>VLOOKUP(C11,Table272[], 21, 0)</f>
        <v>43</v>
      </c>
      <c r="H11" s="53">
        <f t="shared" si="0"/>
        <v>48.197697860071315</v>
      </c>
      <c r="J11" s="62" t="str">
        <f t="shared" si="2"/>
        <v>Миле Иванов</v>
      </c>
      <c r="K11" s="61">
        <f>VLOOKUP(C11,Table2723[],22, 0)</f>
        <v>7</v>
      </c>
      <c r="L11" s="77">
        <f>VLOOKUP(C11,Table2723[],23, 0)*0.1</f>
        <v>0.79292433173021371</v>
      </c>
    </row>
    <row r="12" spans="2:12" ht="23.4" x14ac:dyDescent="0.45">
      <c r="B12" s="51">
        <f t="shared" si="3"/>
        <v>7</v>
      </c>
      <c r="C12" s="52" t="str">
        <f>'Топ Листа - Детално'!B10</f>
        <v>Роберто Димитриевски</v>
      </c>
      <c r="D12" s="68">
        <f>'Топ Листа - Детално'!V10</f>
        <v>86.275805489260151</v>
      </c>
      <c r="F12" s="62" t="str">
        <f t="shared" si="1"/>
        <v>Роберто Димитриевски</v>
      </c>
      <c r="G12" s="61">
        <f>VLOOKUP(C12,Table272[], 21, 0)</f>
        <v>49</v>
      </c>
      <c r="H12" s="53">
        <f t="shared" si="0"/>
        <v>37.275805489260151</v>
      </c>
      <c r="J12" s="62" t="str">
        <f t="shared" si="2"/>
        <v>Роберто Димитриевски</v>
      </c>
      <c r="K12" s="61">
        <f>VLOOKUP(C12,Table2723[],22, 0)</f>
        <v>7</v>
      </c>
      <c r="L12" s="77">
        <f>VLOOKUP(C12,Table2723[],23, 0)*0.1</f>
        <v>0.75775656324582341</v>
      </c>
    </row>
    <row r="13" spans="2:12" ht="23.4" x14ac:dyDescent="0.45">
      <c r="B13" s="51">
        <f t="shared" si="3"/>
        <v>8</v>
      </c>
      <c r="C13" s="52" t="str">
        <f>'Топ Листа - Детално'!B11</f>
        <v>Жан Тосев</v>
      </c>
      <c r="D13" s="68">
        <f>'Топ Листа - Детално'!V11</f>
        <v>80.726221011572633</v>
      </c>
      <c r="F13" s="62" t="str">
        <f t="shared" si="1"/>
        <v>Жан Тосев</v>
      </c>
      <c r="G13" s="61">
        <f>VLOOKUP(C13,Table272[], 21, 0)</f>
        <v>39</v>
      </c>
      <c r="H13" s="53">
        <f t="shared" si="0"/>
        <v>41.726221011572633</v>
      </c>
      <c r="J13" s="62" t="str">
        <f t="shared" si="2"/>
        <v>Жан Тосев</v>
      </c>
      <c r="K13" s="61">
        <f>VLOOKUP(C13,Table2723[],22, 0)</f>
        <v>5</v>
      </c>
      <c r="L13" s="77">
        <f>VLOOKUP(C13,Table2723[],23, 0)*0.1</f>
        <v>0.87817291856293211</v>
      </c>
    </row>
    <row r="14" spans="2:12" ht="23.4" x14ac:dyDescent="0.45">
      <c r="B14" s="51">
        <f t="shared" si="3"/>
        <v>9</v>
      </c>
      <c r="C14" s="52" t="str">
        <f>'Топ Листа - Детално'!B12</f>
        <v>Бојан Чаприќ</v>
      </c>
      <c r="D14" s="68">
        <f>'Топ Листа - Детално'!V12</f>
        <v>78.006702041594934</v>
      </c>
      <c r="F14" s="62" t="str">
        <f t="shared" si="1"/>
        <v>Бојан Чаприќ</v>
      </c>
      <c r="G14" s="61">
        <f>VLOOKUP(C14,Table272[], 21, 0)</f>
        <v>48</v>
      </c>
      <c r="H14" s="53">
        <f t="shared" si="0"/>
        <v>30.006702041594934</v>
      </c>
      <c r="J14" s="62" t="str">
        <f t="shared" si="2"/>
        <v>Бојан Чаприќ</v>
      </c>
      <c r="K14" s="61">
        <f>VLOOKUP(C14,Table2723[],22, 0)</f>
        <v>5</v>
      </c>
      <c r="L14" s="77">
        <f>VLOOKUP(C14,Table2723[],23, 0)*0.1</f>
        <v>0.81278580123140687</v>
      </c>
    </row>
    <row r="15" spans="2:12" ht="24" thickBot="1" x14ac:dyDescent="0.5">
      <c r="B15" s="54">
        <f t="shared" si="3"/>
        <v>10</v>
      </c>
      <c r="C15" s="55" t="str">
        <f>'Топ Листа - Детално'!B13</f>
        <v>Леонид Вандевски</v>
      </c>
      <c r="D15" s="69">
        <f>'Топ Листа - Детално'!V13</f>
        <v>59.985554909429581</v>
      </c>
      <c r="F15" s="63" t="str">
        <f t="shared" si="1"/>
        <v>Леонид Вандевски</v>
      </c>
      <c r="G15" s="64">
        <f>VLOOKUP(C15,Table272[], 21, 0)</f>
        <v>34</v>
      </c>
      <c r="H15" s="56">
        <f t="shared" si="0"/>
        <v>25.985554909429581</v>
      </c>
      <c r="J15" s="63" t="str">
        <f t="shared" si="2"/>
        <v>Леонид Вандевски</v>
      </c>
      <c r="K15" s="64">
        <f>VLOOKUP(C15,Table2723[],22, 0)</f>
        <v>3</v>
      </c>
      <c r="L15" s="78">
        <f>VLOOKUP(C15,Table2723[],23, 0)*0.1</f>
        <v>0.91181920146745254</v>
      </c>
    </row>
  </sheetData>
  <conditionalFormatting sqref="L6:L15">
    <cfRule type="dataBar" priority="1">
      <dataBar>
        <cfvo type="min"/>
        <cfvo type="max"/>
        <color rgb="FFFF555A"/>
      </dataBar>
      <extLst>
        <ext xmlns:x14="http://schemas.microsoft.com/office/spreadsheetml/2009/9/main" uri="{B025F937-C7B1-47D3-B67F-A62EFF666E3E}">
          <x14:id>{BAB99F7D-7E69-4446-B4B5-C014E27F04BE}</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BAB99F7D-7E69-4446-B4B5-C014E27F04BE}">
            <x14:dataBar minLength="0" maxLength="100" border="1" negativeBarBorderColorSameAsPositive="0">
              <x14:cfvo type="autoMin"/>
              <x14:cfvo type="autoMax"/>
              <x14:borderColor rgb="FFFF555A"/>
              <x14:negativeFillColor rgb="FFFF0000"/>
              <x14:negativeBorderColor rgb="FFFF0000"/>
              <x14:axisColor rgb="FF000000"/>
            </x14:dataBar>
          </x14:cfRule>
          <xm:sqref>L6:L15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E78C5-0E71-4C9F-8D00-94419912DCD7}">
  <sheetPr>
    <tabColor theme="5"/>
  </sheetPr>
  <dimension ref="A3:Y91"/>
  <sheetViews>
    <sheetView showGridLines="0" zoomScale="85" zoomScaleNormal="85" workbookViewId="0">
      <selection activeCell="A70" sqref="A70:XFD70"/>
    </sheetView>
  </sheetViews>
  <sheetFormatPr defaultRowHeight="14.4" x14ac:dyDescent="0.3"/>
  <cols>
    <col min="1" max="1" width="11.77734375" style="29" customWidth="1"/>
    <col min="2" max="2" width="26.44140625" customWidth="1"/>
    <col min="3" max="22" width="12.109375" customWidth="1"/>
    <col min="24" max="25" width="10.5546875" customWidth="1"/>
  </cols>
  <sheetData>
    <row r="3" spans="1:24" s="13" customFormat="1" thickBot="1" x14ac:dyDescent="0.35">
      <c r="A3" s="30" t="s">
        <v>81</v>
      </c>
      <c r="B3" s="33" t="s">
        <v>34</v>
      </c>
      <c r="C3" s="33" t="s">
        <v>52</v>
      </c>
      <c r="D3" s="33" t="s">
        <v>53</v>
      </c>
      <c r="E3" s="33" t="s">
        <v>54</v>
      </c>
      <c r="F3" s="33" t="s">
        <v>55</v>
      </c>
      <c r="G3" s="33" t="s">
        <v>56</v>
      </c>
      <c r="H3" s="33" t="s">
        <v>78</v>
      </c>
      <c r="I3" s="33" t="s">
        <v>79</v>
      </c>
      <c r="J3" s="33" t="s">
        <v>80</v>
      </c>
      <c r="K3" s="33" t="s">
        <v>109</v>
      </c>
      <c r="L3" s="33" t="s">
        <v>110</v>
      </c>
      <c r="M3" s="33" t="s">
        <v>111</v>
      </c>
      <c r="N3" s="33" t="s">
        <v>115</v>
      </c>
      <c r="O3" s="33" t="s">
        <v>116</v>
      </c>
      <c r="P3" s="33" t="s">
        <v>128</v>
      </c>
      <c r="Q3" s="33" t="s">
        <v>129</v>
      </c>
      <c r="R3" s="33" t="s">
        <v>130</v>
      </c>
      <c r="S3" s="33" t="s">
        <v>131</v>
      </c>
      <c r="T3" s="33" t="s">
        <v>138</v>
      </c>
      <c r="U3" s="33" t="s">
        <v>139</v>
      </c>
      <c r="V3" s="33" t="s">
        <v>57</v>
      </c>
    </row>
    <row r="4" spans="1:24" x14ac:dyDescent="0.3">
      <c r="A4" s="31">
        <f>1</f>
        <v>1</v>
      </c>
      <c r="B4" s="34" t="s">
        <v>22</v>
      </c>
      <c r="C4" s="35">
        <f>IFERROR(VLOOKUP(B4,Гевгелија!$C$11:$I$20, 7, 0), 0)</f>
        <v>0</v>
      </c>
      <c r="D4" s="35">
        <f>IFERROR(VLOOKUP(B4,Гевгелија!$C$35:$I$44, 7, 0), 0)</f>
        <v>0</v>
      </c>
      <c r="E4" s="35">
        <f>IFERROR(VLOOKUP(B4,СупериорРанс!$C$11:$I$20, 7, 0), 0)</f>
        <v>0</v>
      </c>
      <c r="F4" s="35">
        <f>IFERROR(VLOOKUP(B4,СупериорРанс!$C$34:$I$43, 7, 0), 0)</f>
        <v>17.420942720763723</v>
      </c>
      <c r="G4" s="35">
        <f>IFERROR(VLOOKUP(B4,'Halk Eco'!$C$11:$I$20, 7, 0), 0)</f>
        <v>14.659621802002224</v>
      </c>
      <c r="H4" s="35">
        <f>IFERROR(VLOOKUP(B4,Кавадарци!$C$11:$I$20, 7, 0), 0)</f>
        <v>0</v>
      </c>
      <c r="I4" s="35">
        <f>IFERROR(VLOOKUP(B4,Кавадарци!$C$34:$I$43, 7, 0), 0)</f>
        <v>17.109218576195772</v>
      </c>
      <c r="J4" s="35">
        <f>IFERROR(VLOOKUP(B4,Кавадарци!$C$58:$I$67, 7, 0), 0)</f>
        <v>0</v>
      </c>
      <c r="K4" s="35">
        <f>IFERROR(VLOOKUP(B4,Битола!$C$11:$I$20, 7, 0), 0)</f>
        <v>0</v>
      </c>
      <c r="L4" s="35">
        <f>IFERROR(VLOOKUP(B4,Битола!$C$35:$I$44, 7, 0), 0)</f>
        <v>17.901557285873192</v>
      </c>
      <c r="M4" s="35">
        <f>IFERROR(VLOOKUP(B4,Битола!$C$58:$I$67, 7, 0), 0)</f>
        <v>0</v>
      </c>
      <c r="N4" s="35">
        <f>IFERROR(VLOOKUP(B4,'Велес-Рацин'!$C$11:$I$20, 7, 0), 0)</f>
        <v>0</v>
      </c>
      <c r="O4" s="35">
        <f>IFERROR(VLOOKUP(B4,'Велес-Рацин'!$C$35:$I$44, 7, 0), 0)</f>
        <v>17.629474940334127</v>
      </c>
      <c r="P4" s="35">
        <f>IFERROR(VLOOKUP(B4,Прилеп!$C$11:$I$20, 7, 0), 0)</f>
        <v>14.483592880978865</v>
      </c>
      <c r="Q4" s="35">
        <f>IFERROR(VLOOKUP(B4,Прилеп!$C$35:$I$44, 7, 0), 0)</f>
        <v>0</v>
      </c>
      <c r="R4" s="35">
        <f>IFERROR(VLOOKUP(B4,КRUN!$C$11:$I$20, 7, 0), 0)</f>
        <v>0</v>
      </c>
      <c r="S4" s="35">
        <f>IFERROR(VLOOKUP(B4,КRUN!$C$35:$I$44, 7, 0), 0)</f>
        <v>15.598150357995227</v>
      </c>
      <c r="T4" s="35">
        <f>IFERROR(VLOOKUP(B4,'Охрид Трчат'!$C$11:$I$20, 7, 0), 0)</f>
        <v>0</v>
      </c>
      <c r="U4" s="35">
        <f>IFERROR(VLOOKUP(B4,'Охрид Трчат'!$C$35:$I$44, 7, 0), 0)</f>
        <v>16.18854415274463</v>
      </c>
      <c r="V4" s="3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130.99110271688775</v>
      </c>
      <c r="W4" s="12"/>
      <c r="X4" s="12"/>
    </row>
    <row r="5" spans="1:24" x14ac:dyDescent="0.3">
      <c r="A5" s="31">
        <f>A4+1</f>
        <v>2</v>
      </c>
      <c r="B5" s="37" t="s">
        <v>9</v>
      </c>
      <c r="C5" s="38">
        <f>IFERROR(VLOOKUP(B5,Гевгелија!$C$11:$I$20, 7, 0), 0)</f>
        <v>15.776418242491657</v>
      </c>
      <c r="D5" s="38">
        <f>IFERROR(VLOOKUP(B5,Гевгелија!$C$35:$I$44, 7, 0), 0)</f>
        <v>0</v>
      </c>
      <c r="E5" s="38">
        <f>IFERROR(VLOOKUP(B5,СупериорРанс!$C$11:$I$20, 7, 0), 0)</f>
        <v>0</v>
      </c>
      <c r="F5" s="38">
        <f>IFERROR(VLOOKUP(B5,СупериорРанс!$C$34:$I$43, 7, 0), 0)</f>
        <v>12.316229116945108</v>
      </c>
      <c r="G5" s="38">
        <f>IFERROR(VLOOKUP(B5,'Halk Eco'!$C$11:$I$20, 7, 0), 0)</f>
        <v>11.398220244716351</v>
      </c>
      <c r="H5" s="38">
        <f>IFERROR(VLOOKUP(B5,Кавадарци!$C$11:$I$20, 7, 0), 0)</f>
        <v>0</v>
      </c>
      <c r="I5" s="38">
        <f>IFERROR(VLOOKUP(B5,Кавадарци!$C$34:$I$43, 7, 0), 0)</f>
        <v>0</v>
      </c>
      <c r="J5" s="38">
        <f>IFERROR(VLOOKUP(B5,Кавадарци!$C$58:$I$67, 7, 0), 0)</f>
        <v>14.648120525059666</v>
      </c>
      <c r="K5" s="38">
        <f>IFERROR(VLOOKUP(B5,Битола!$C$11:$I$20, 7, 0), 0)</f>
        <v>0</v>
      </c>
      <c r="L5" s="38">
        <f>IFERROR(VLOOKUP(B5,Битола!$C$35:$I$44, 7, 0), 0)</f>
        <v>0</v>
      </c>
      <c r="M5" s="38">
        <f>IFERROR(VLOOKUP(B5,Битола!$C$58:$I$67, 7, 0), 0)</f>
        <v>18.105608591885442</v>
      </c>
      <c r="N5" s="38">
        <f>IFERROR(VLOOKUP(B5,'Велес-Рацин'!$C$11:$I$20, 7, 0), 0)</f>
        <v>0</v>
      </c>
      <c r="O5" s="38">
        <f>IFERROR(VLOOKUP(B5,'Велес-Рацин'!$C$35:$I$44, 7, 0), 0)</f>
        <v>13.50417661097852</v>
      </c>
      <c r="P5" s="38">
        <f>IFERROR(VLOOKUP(B5,Прилеп!$C$11:$I$20, 7, 0), 0)</f>
        <v>0</v>
      </c>
      <c r="Q5" s="38">
        <f>IFERROR(VLOOKUP(B5,Прилеп!$C$35:$I$44, 7, 0), 0)</f>
        <v>18.381264916467781</v>
      </c>
      <c r="R5" s="38">
        <f>IFERROR(VLOOKUP(B5,КRUN!$C$11:$I$20, 7, 0), 0)</f>
        <v>0</v>
      </c>
      <c r="S5" s="38">
        <f>IFERROR(VLOOKUP(B5,КRUN!$C$35:$I$44, 7, 0), 0)</f>
        <v>17.678699284009546</v>
      </c>
      <c r="T5" s="38">
        <f>IFERROR(VLOOKUP(B5,'Охрид Трчат'!$C$11:$I$20, 7, 0), 0)</f>
        <v>0</v>
      </c>
      <c r="U5" s="38">
        <f>IFERROR(VLOOKUP(B5,'Охрид Трчат'!$C$35:$I$44, 7, 0), 0)</f>
        <v>0</v>
      </c>
      <c r="V5"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121.80873753255406</v>
      </c>
      <c r="W5" s="12"/>
      <c r="X5" s="12"/>
    </row>
    <row r="6" spans="1:24" x14ac:dyDescent="0.3">
      <c r="A6" s="31">
        <f t="shared" ref="A6:A69" si="0">A5+1</f>
        <v>3</v>
      </c>
      <c r="B6" s="37" t="s">
        <v>24</v>
      </c>
      <c r="C6" s="38">
        <f>IFERROR(VLOOKUP(B6,Гевгелија!$C$11:$I$20, 7, 0), 0)</f>
        <v>0</v>
      </c>
      <c r="D6" s="38">
        <f>IFERROR(VLOOKUP(B6,Гевгелија!$C$35:$I$44, 7, 0), 0)</f>
        <v>0</v>
      </c>
      <c r="E6" s="38">
        <f>IFERROR(VLOOKUP(B6,СупериорРанс!$C$11:$I$20, 7, 0), 0)</f>
        <v>14.483314794215794</v>
      </c>
      <c r="F6" s="38">
        <f>IFERROR(VLOOKUP(B6,СупериорРанс!$C$34:$I$43, 7, 0), 0)</f>
        <v>0</v>
      </c>
      <c r="G6" s="38">
        <f>IFERROR(VLOOKUP(B6,'Halk Eco'!$C$11:$I$20, 7, 0), 0)</f>
        <v>12.414905450500555</v>
      </c>
      <c r="H6" s="38">
        <f>IFERROR(VLOOKUP(B6,Кавадарци!$C$11:$I$20, 7, 0), 0)</f>
        <v>18.919942723249154</v>
      </c>
      <c r="I6" s="38">
        <f>IFERROR(VLOOKUP(B6,Кавадарци!$C$34:$I$43, 7, 0), 0)</f>
        <v>0</v>
      </c>
      <c r="J6" s="38">
        <f>IFERROR(VLOOKUP(B6,Кавадарци!$C$58:$I$67, 7, 0), 0)</f>
        <v>0</v>
      </c>
      <c r="K6" s="38">
        <f>IFERROR(VLOOKUP(B6,Битола!$C$11:$I$20, 7, 0), 0)</f>
        <v>14.9614683676126</v>
      </c>
      <c r="L6" s="38">
        <f>IFERROR(VLOOKUP(B6,Битола!$C$35:$I$44, 7, 0), 0)</f>
        <v>0</v>
      </c>
      <c r="M6" s="38">
        <f>IFERROR(VLOOKUP(B6,Битола!$C$58:$I$67, 7, 0), 0)</f>
        <v>0</v>
      </c>
      <c r="N6" s="38">
        <f>IFERROR(VLOOKUP(B6,'Велес-Рацин'!$C$11:$I$20, 7, 0), 0)</f>
        <v>18.632647385984427</v>
      </c>
      <c r="O6" s="38">
        <f>IFERROR(VLOOKUP(B6,'Велес-Рацин'!$C$35:$I$44, 7, 0), 0)</f>
        <v>0</v>
      </c>
      <c r="P6" s="38">
        <f>IFERROR(VLOOKUP(B6,Прилеп!$C$11:$I$20, 7, 0), 0)</f>
        <v>0</v>
      </c>
      <c r="Q6" s="38">
        <f>IFERROR(VLOOKUP(B6,Прилеп!$C$35:$I$44, 7, 0), 0)</f>
        <v>0</v>
      </c>
      <c r="R6" s="38">
        <f>IFERROR(VLOOKUP(B6,КRUN!$C$11:$I$20, 7, 0), 0)</f>
        <v>13.017797552836484</v>
      </c>
      <c r="S6" s="38">
        <f>IFERROR(VLOOKUP(B6,КRUN!$C$35:$I$44, 7, 0), 0)</f>
        <v>0</v>
      </c>
      <c r="T6" s="38">
        <f>IFERROR(VLOOKUP(B6,'Охрид Трчат'!$C$11:$I$20, 7, 0), 0)</f>
        <v>12.80682114032804</v>
      </c>
      <c r="U6" s="38">
        <f>IFERROR(VLOOKUP(B6,'Охрид Трчат'!$C$35:$I$44, 7, 0), 0)</f>
        <v>0</v>
      </c>
      <c r="V6"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105.23689741472705</v>
      </c>
      <c r="W6" s="12"/>
      <c r="X6" s="12"/>
    </row>
    <row r="7" spans="1:24" x14ac:dyDescent="0.3">
      <c r="A7" s="31">
        <f t="shared" si="0"/>
        <v>4</v>
      </c>
      <c r="B7" s="37" t="s">
        <v>6</v>
      </c>
      <c r="C7" s="38">
        <f>IFERROR(VLOOKUP(B7,Гевгелија!$C$11:$I$20, 7, 0), 0)</f>
        <v>22.011123470522804</v>
      </c>
      <c r="D7" s="38">
        <f>IFERROR(VLOOKUP(B7,Гевгелија!$C$35:$I$44, 7, 0), 0)</f>
        <v>0</v>
      </c>
      <c r="E7" s="38">
        <f>IFERROR(VLOOKUP(B7,СупериорРанс!$C$11:$I$20, 7, 0), 0)</f>
        <v>20.70967741935484</v>
      </c>
      <c r="F7" s="38">
        <f>IFERROR(VLOOKUP(B7,СупериорРанс!$C$34:$I$43, 7, 0), 0)</f>
        <v>0</v>
      </c>
      <c r="G7" s="38">
        <f>IFERROR(VLOOKUP(B7,'Halk Eco'!$C$11:$I$20, 7, 0), 0)</f>
        <v>21.549499443826473</v>
      </c>
      <c r="H7" s="38">
        <f>IFERROR(VLOOKUP(B7,Кавадарци!$C$11:$I$20, 7, 0), 0)</f>
        <v>0</v>
      </c>
      <c r="I7" s="38">
        <f>IFERROR(VLOOKUP(B7,Кавадарци!$C$34:$I$43, 7, 0), 0)</f>
        <v>0</v>
      </c>
      <c r="J7" s="38">
        <f>IFERROR(VLOOKUP(B7,Кавадарци!$C$58:$I$67, 7, 0), 0)</f>
        <v>0</v>
      </c>
      <c r="K7" s="38">
        <f>IFERROR(VLOOKUP(B7,Битола!$C$11:$I$20, 7, 0), 0)</f>
        <v>0</v>
      </c>
      <c r="L7" s="38">
        <f>IFERROR(VLOOKUP(B7,Битола!$C$35:$I$44, 7, 0), 0)</f>
        <v>0</v>
      </c>
      <c r="M7" s="38">
        <f>IFERROR(VLOOKUP(B7,Битола!$C$58:$I$67, 7, 0), 0)</f>
        <v>0</v>
      </c>
      <c r="N7" s="38">
        <f>IFERROR(VLOOKUP(B7,'Велес-Рацин'!$C$11:$I$20, 7, 0), 0)</f>
        <v>0</v>
      </c>
      <c r="O7" s="38">
        <f>IFERROR(VLOOKUP(B7,'Велес-Рацин'!$C$35:$I$44, 7, 0), 0)</f>
        <v>0</v>
      </c>
      <c r="P7" s="38">
        <f>IFERROR(VLOOKUP(B7,Прилеп!$C$11:$I$20, 7, 0), 0)</f>
        <v>0</v>
      </c>
      <c r="Q7" s="38">
        <f>IFERROR(VLOOKUP(B7,Прилеп!$C$35:$I$44, 7, 0), 0)</f>
        <v>0</v>
      </c>
      <c r="R7" s="38">
        <f>IFERROR(VLOOKUP(B7,КRUN!$C$11:$I$20, 7, 0), 0)</f>
        <v>20.509454949944384</v>
      </c>
      <c r="S7" s="38">
        <f>IFERROR(VLOOKUP(B7,КRUN!$C$35:$I$44, 7, 0), 0)</f>
        <v>0</v>
      </c>
      <c r="T7" s="38">
        <f>IFERROR(VLOOKUP(B7,'Охрид Трчат'!$C$11:$I$20, 7, 0), 0)</f>
        <v>20.156469669356937</v>
      </c>
      <c r="U7" s="38">
        <f>IFERROR(VLOOKUP(B7,'Охрид Трчат'!$C$35:$I$44, 7, 0), 0)</f>
        <v>0</v>
      </c>
      <c r="V7"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104.93622495300544</v>
      </c>
      <c r="W7" s="12"/>
      <c r="X7" s="12"/>
    </row>
    <row r="8" spans="1:24" x14ac:dyDescent="0.3">
      <c r="A8" s="31">
        <f t="shared" si="0"/>
        <v>5</v>
      </c>
      <c r="B8" s="37" t="s">
        <v>40</v>
      </c>
      <c r="C8" s="38">
        <f>IFERROR(VLOOKUP(B8,Гевгелија!$C$11:$I$20, 7, 0), 0)</f>
        <v>0</v>
      </c>
      <c r="D8" s="38">
        <f>IFERROR(VLOOKUP(B8,Гевгелија!$C$35:$I$44, 7, 0), 0)</f>
        <v>14.264916467780431</v>
      </c>
      <c r="E8" s="38">
        <f>IFERROR(VLOOKUP(B8,СупериорРанс!$C$11:$I$20, 7, 0), 0)</f>
        <v>0</v>
      </c>
      <c r="F8" s="38">
        <f>IFERROR(VLOOKUP(B8,СупериорРанс!$C$34:$I$43, 7, 0), 0)</f>
        <v>13.388723150357997</v>
      </c>
      <c r="G8" s="38">
        <f>IFERROR(VLOOKUP(B8,'Halk Eco'!$C$11:$I$20, 7, 0), 0)</f>
        <v>0</v>
      </c>
      <c r="H8" s="38">
        <f>IFERROR(VLOOKUP(B8,Кавадарци!$C$11:$I$20, 7, 0), 0)</f>
        <v>0</v>
      </c>
      <c r="I8" s="38">
        <f>IFERROR(VLOOKUP(B8,Кавадарци!$C$34:$I$43, 7, 0), 0)</f>
        <v>0</v>
      </c>
      <c r="J8" s="38">
        <f>IFERROR(VLOOKUP(B8,Кавадарци!$C$58:$I$67, 7, 0), 0)</f>
        <v>16.693764916467781</v>
      </c>
      <c r="K8" s="38">
        <f>IFERROR(VLOOKUP(B8,Битола!$C$11:$I$20, 7, 0), 0)</f>
        <v>0</v>
      </c>
      <c r="L8" s="38">
        <f>IFERROR(VLOOKUP(B8,Битола!$C$35:$I$44, 7, 0), 0)</f>
        <v>0</v>
      </c>
      <c r="M8" s="38">
        <f>IFERROR(VLOOKUP(B8,Битола!$C$58:$I$67, 7, 0), 0)</f>
        <v>11.267899761336515</v>
      </c>
      <c r="N8" s="38">
        <f>IFERROR(VLOOKUP(B8,'Велес-Рацин'!$C$11:$I$20, 7, 0), 0)</f>
        <v>0</v>
      </c>
      <c r="O8" s="38">
        <f>IFERROR(VLOOKUP(B8,'Велес-Рацин'!$C$35:$I$44, 7, 0), 0)</f>
        <v>12.18198090692124</v>
      </c>
      <c r="P8" s="38">
        <f>IFERROR(VLOOKUP(B8,Прилеп!$C$11:$I$20, 7, 0), 0)</f>
        <v>0</v>
      </c>
      <c r="Q8" s="38">
        <f>IFERROR(VLOOKUP(B8,Прилеп!$C$35:$I$44, 7, 0), 0)</f>
        <v>14.076968973747018</v>
      </c>
      <c r="R8" s="38">
        <f>IFERROR(VLOOKUP(B8,КRUN!$C$11:$I$20, 7, 0), 0)</f>
        <v>0</v>
      </c>
      <c r="S8" s="38">
        <f>IFERROR(VLOOKUP(B8,КRUN!$C$35:$I$44, 7, 0), 0)</f>
        <v>13.501491646778042</v>
      </c>
      <c r="T8" s="38">
        <f>IFERROR(VLOOKUP(B8,'Охрид Трчат'!$C$11:$I$20, 7, 0), 0)</f>
        <v>0</v>
      </c>
      <c r="U8" s="38">
        <f>IFERROR(VLOOKUP(B8,'Охрид Трчат'!$C$35:$I$44, 7, 0), 0)</f>
        <v>0</v>
      </c>
      <c r="V8"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95.375745823389025</v>
      </c>
      <c r="W8" s="12"/>
      <c r="X8" s="12"/>
    </row>
    <row r="9" spans="1:24" x14ac:dyDescent="0.3">
      <c r="A9" s="31">
        <f t="shared" si="0"/>
        <v>6</v>
      </c>
      <c r="B9" s="37" t="s">
        <v>14</v>
      </c>
      <c r="C9" s="40">
        <f>IFERROR(VLOOKUP(B9,Гевгелија!$C$11:$I$20, 7, 0), 0)</f>
        <v>10.309232480533927</v>
      </c>
      <c r="D9" s="40">
        <f>IFERROR(VLOOKUP(B9,Гевгелија!$C$35:$I$44, 7, 0), 0)</f>
        <v>0</v>
      </c>
      <c r="E9" s="40">
        <f>IFERROR(VLOOKUP(B9,СупериорРанс!$C$11:$I$20, 7, 0), 0)</f>
        <v>12.333147942157954</v>
      </c>
      <c r="F9" s="40">
        <f>IFERROR(VLOOKUP(B9,СупериорРанс!$C$34:$I$43, 7, 0), 0)</f>
        <v>0</v>
      </c>
      <c r="G9" s="40">
        <f>IFERROR(VLOOKUP(B9,'Halk Eco'!$C$11:$I$20, 7, 0), 0)</f>
        <v>0</v>
      </c>
      <c r="H9" s="40">
        <f>IFERROR(VLOOKUP(B9,Кавадарци!$C$11:$I$20, 7, 0), 0)</f>
        <v>0</v>
      </c>
      <c r="I9" s="40">
        <f>IFERROR(VLOOKUP(B9,Кавадарци!$C$34:$I$43, 7, 0), 0)</f>
        <v>0</v>
      </c>
      <c r="J9" s="40">
        <f>IFERROR(VLOOKUP(B9,Кавадарци!$C$58:$I$67, 7, 0), 0)</f>
        <v>0</v>
      </c>
      <c r="K9" s="40">
        <f>IFERROR(VLOOKUP(B9,Битола!$C$11:$I$20, 7, 0), 0)</f>
        <v>0</v>
      </c>
      <c r="L9" s="40">
        <f>IFERROR(VLOOKUP(B9,Битола!$C$35:$I$44, 7, 0), 0)</f>
        <v>15.469827586206897</v>
      </c>
      <c r="M9" s="40">
        <f>IFERROR(VLOOKUP(B9,Битола!$C$58:$I$67, 7, 0), 0)</f>
        <v>0</v>
      </c>
      <c r="N9" s="40">
        <f>IFERROR(VLOOKUP(B9,'Велес-Рацин'!$C$11:$I$20, 7, 0), 0)</f>
        <v>14.155172413793103</v>
      </c>
      <c r="O9" s="40">
        <f>IFERROR(VLOOKUP(B9,'Велес-Рацин'!$C$35:$I$44, 7, 0), 0)</f>
        <v>0</v>
      </c>
      <c r="P9" s="40">
        <f>IFERROR(VLOOKUP(B9,Прилеп!$C$11:$I$20, 7, 0), 0)</f>
        <v>10.835928809788653</v>
      </c>
      <c r="Q9" s="40">
        <f>IFERROR(VLOOKUP(B9,Прилеп!$C$35:$I$44, 7, 0), 0)</f>
        <v>0</v>
      </c>
      <c r="R9" s="40">
        <f>IFERROR(VLOOKUP(B9,КRUN!$C$11:$I$20, 7, 0), 0)</f>
        <v>14.243047830923249</v>
      </c>
      <c r="S9" s="40">
        <f>IFERROR(VLOOKUP(B9,КRUN!$C$35:$I$44, 7, 0), 0)</f>
        <v>0</v>
      </c>
      <c r="T9" s="40">
        <f>IFERROR(VLOOKUP(B9,'Охрид Трчат'!$C$11:$I$20, 7, 0), 0)</f>
        <v>13.851340796667534</v>
      </c>
      <c r="U9" s="40">
        <f>IFERROR(VLOOKUP(B9,'Охрид Трчат'!$C$35:$I$44, 7, 0), 0)</f>
        <v>0</v>
      </c>
      <c r="V9"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91.197697860071315</v>
      </c>
      <c r="W9" s="12"/>
      <c r="X9" s="12"/>
    </row>
    <row r="10" spans="1:24" x14ac:dyDescent="0.3">
      <c r="A10" s="31">
        <f t="shared" si="0"/>
        <v>7</v>
      </c>
      <c r="B10" s="37" t="s">
        <v>41</v>
      </c>
      <c r="C10" s="38">
        <f>IFERROR(VLOOKUP(B10,Гевгелија!$C$11:$I$20, 7, 0), 0)</f>
        <v>0</v>
      </c>
      <c r="D10" s="38">
        <f>IFERROR(VLOOKUP(B10,Гевгелија!$C$35:$I$44, 7, 0), 0)</f>
        <v>12.880071599045346</v>
      </c>
      <c r="E10" s="38">
        <f>IFERROR(VLOOKUP(B10,СупериорРанс!$C$11:$I$20, 7, 0), 0)</f>
        <v>0</v>
      </c>
      <c r="F10" s="38">
        <f>IFERROR(VLOOKUP(B10,СупериорРанс!$C$34:$I$43, 7, 0), 0)</f>
        <v>11.163186157517901</v>
      </c>
      <c r="G10" s="38">
        <f>IFERROR(VLOOKUP(B10,'Halk Eco'!$C$11:$I$20, 7, 0), 0)</f>
        <v>0</v>
      </c>
      <c r="H10" s="38">
        <f>IFERROR(VLOOKUP(B10,Кавадарци!$C$11:$I$20, 7, 0), 0)</f>
        <v>0</v>
      </c>
      <c r="I10" s="38">
        <f>IFERROR(VLOOKUP(B10,Кавадарци!$C$34:$I$43, 7, 0), 0)</f>
        <v>0</v>
      </c>
      <c r="J10" s="38">
        <f>IFERROR(VLOOKUP(B10,Кавадарци!$C$58:$I$67, 7, 0), 0)</f>
        <v>10.267750596658711</v>
      </c>
      <c r="K10" s="38">
        <f>IFERROR(VLOOKUP(B10,Битола!$C$11:$I$20, 7, 0), 0)</f>
        <v>0</v>
      </c>
      <c r="L10" s="38">
        <f>IFERROR(VLOOKUP(B10,Битола!$C$35:$I$44, 7, 0), 0)</f>
        <v>0</v>
      </c>
      <c r="M10" s="38">
        <f>IFERROR(VLOOKUP(B10,Битола!$C$58:$I$67, 7, 0), 0)</f>
        <v>13.533711217183772</v>
      </c>
      <c r="N10" s="38">
        <f>IFERROR(VLOOKUP(B10,'Велес-Рацин'!$C$11:$I$20, 7, 0), 0)</f>
        <v>0</v>
      </c>
      <c r="O10" s="38">
        <f>IFERROR(VLOOKUP(B10,'Велес-Рацин'!$C$35:$I$44, 7, 0), 0)</f>
        <v>15.593675417661098</v>
      </c>
      <c r="P10" s="38">
        <f>IFERROR(VLOOKUP(B10,Прилеп!$C$11:$I$20, 7, 0), 0)</f>
        <v>0</v>
      </c>
      <c r="Q10" s="38">
        <f>IFERROR(VLOOKUP(B10,Прилеп!$C$35:$I$44, 7, 0), 0)</f>
        <v>11.754773269689737</v>
      </c>
      <c r="R10" s="38">
        <f>IFERROR(VLOOKUP(B10,КRUN!$C$11:$I$20, 7, 0), 0)</f>
        <v>0</v>
      </c>
      <c r="S10" s="38">
        <f>IFERROR(VLOOKUP(B10,КRUN!$C$35:$I$44, 7, 0), 0)</f>
        <v>11.082637231503581</v>
      </c>
      <c r="T10" s="38">
        <f>IFERROR(VLOOKUP(B10,'Охрид Трчат'!$C$11:$I$20, 7, 0), 0)</f>
        <v>0</v>
      </c>
      <c r="U10" s="38">
        <f>IFERROR(VLOOKUP(B10,'Охрид Трчат'!$C$35:$I$44, 7, 0), 0)</f>
        <v>0</v>
      </c>
      <c r="V10"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86.275805489260151</v>
      </c>
      <c r="W10" s="12"/>
      <c r="X10" s="12"/>
    </row>
    <row r="11" spans="1:24" x14ac:dyDescent="0.3">
      <c r="A11" s="31">
        <f t="shared" si="0"/>
        <v>8</v>
      </c>
      <c r="B11" s="37" t="s">
        <v>8</v>
      </c>
      <c r="C11" s="38">
        <f>IFERROR(VLOOKUP(B11,Гевгелија!$C$11:$I$20, 7, 0), 0)</f>
        <v>17.03781979977753</v>
      </c>
      <c r="D11" s="38">
        <f>IFERROR(VLOOKUP(B11,Гевгелија!$C$35:$I$44, 7, 0), 0)</f>
        <v>0</v>
      </c>
      <c r="E11" s="38">
        <f>IFERROR(VLOOKUP(B11,СупериорРанс!$C$11:$I$20, 7, 0), 0)</f>
        <v>0</v>
      </c>
      <c r="F11" s="38">
        <f>IFERROR(VLOOKUP(B11,СупериорРанс!$C$34:$I$43, 7, 0), 0)</f>
        <v>0</v>
      </c>
      <c r="G11" s="38">
        <f>IFERROR(VLOOKUP(B11,'Halk Eco'!$C$11:$I$20, 7, 0), 0)</f>
        <v>15.854282536151279</v>
      </c>
      <c r="H11" s="38">
        <f>IFERROR(VLOOKUP(B11,Кавадарци!$C$11:$I$20, 7, 0), 0)</f>
        <v>0</v>
      </c>
      <c r="I11" s="38">
        <f>IFERROR(VLOOKUP(B11,Кавадарци!$C$34:$I$43, 7, 0), 0)</f>
        <v>0</v>
      </c>
      <c r="J11" s="38">
        <f>IFERROR(VLOOKUP(B11,Кавадарци!$C$58:$I$67, 7, 0), 0)</f>
        <v>0</v>
      </c>
      <c r="K11" s="38">
        <f>IFERROR(VLOOKUP(B11,Битола!$C$11:$I$20, 7, 0), 0)</f>
        <v>18.508200989325694</v>
      </c>
      <c r="L11" s="38">
        <f>IFERROR(VLOOKUP(B11,Битола!$C$35:$I$44, 7, 0), 0)</f>
        <v>0</v>
      </c>
      <c r="M11" s="38">
        <f>IFERROR(VLOOKUP(B11,Битола!$C$58:$I$67, 7, 0), 0)</f>
        <v>0</v>
      </c>
      <c r="N11" s="38">
        <f>IFERROR(VLOOKUP(B11,'Велес-Рацин'!$C$11:$I$20, 7, 0), 0)</f>
        <v>0</v>
      </c>
      <c r="O11" s="38">
        <f>IFERROR(VLOOKUP(B11,'Велес-Рацин'!$C$35:$I$44, 7, 0), 0)</f>
        <v>0</v>
      </c>
      <c r="P11" s="38">
        <f>IFERROR(VLOOKUP(B11,Прилеп!$C$11:$I$20, 7, 0), 0)</f>
        <v>13.337041156840934</v>
      </c>
      <c r="Q11" s="38">
        <f>IFERROR(VLOOKUP(B11,Прилеп!$C$35:$I$44, 7, 0), 0)</f>
        <v>0</v>
      </c>
      <c r="R11" s="38">
        <f>IFERROR(VLOOKUP(B11,КRUN!$C$11:$I$20, 7, 0), 0)</f>
        <v>15.988876529477196</v>
      </c>
      <c r="S11" s="38">
        <f>IFERROR(VLOOKUP(B11,КRUN!$C$35:$I$44, 7, 0), 0)</f>
        <v>0</v>
      </c>
      <c r="T11" s="38">
        <f>IFERROR(VLOOKUP(B11,'Охрид Трчат'!$C$11:$I$20, 7, 0), 0)</f>
        <v>0</v>
      </c>
      <c r="U11" s="38">
        <f>IFERROR(VLOOKUP(B11,'Охрид Трчат'!$C$35:$I$44, 7, 0), 0)</f>
        <v>0</v>
      </c>
      <c r="V11"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80.726221011572633</v>
      </c>
      <c r="W11" s="12"/>
      <c r="X11" s="12"/>
    </row>
    <row r="12" spans="1:24" x14ac:dyDescent="0.3">
      <c r="A12" s="31">
        <f t="shared" si="0"/>
        <v>9</v>
      </c>
      <c r="B12" s="37" t="s">
        <v>39</v>
      </c>
      <c r="C12" s="38">
        <f>IFERROR(VLOOKUP(B12,Гевгелија!$C$11:$I$20, 7, 0), 0)</f>
        <v>0</v>
      </c>
      <c r="D12" s="38">
        <f>IFERROR(VLOOKUP(B12,Гевгелија!$C$35:$I$44, 7, 0), 0)</f>
        <v>16.390214797136039</v>
      </c>
      <c r="E12" s="38">
        <f>IFERROR(VLOOKUP(B12,СупериорРанс!$C$11:$I$20, 7, 0), 0)</f>
        <v>0</v>
      </c>
      <c r="F12" s="38">
        <f>IFERROR(VLOOKUP(B12,СупериорРанс!$C$34:$I$43, 7, 0), 0)</f>
        <v>15.396778042959427</v>
      </c>
      <c r="G12" s="38">
        <f>IFERROR(VLOOKUP(B12,'Halk Eco'!$C$11:$I$20, 7, 0), 0)</f>
        <v>0</v>
      </c>
      <c r="H12" s="38">
        <f>IFERROR(VLOOKUP(B12,Кавадарци!$C$11:$I$20, 7, 0), 0)</f>
        <v>14.426451444936216</v>
      </c>
      <c r="I12" s="38">
        <f>IFERROR(VLOOKUP(B12,Кавадарци!$C$34:$I$43, 7, 0), 0)</f>
        <v>0</v>
      </c>
      <c r="J12" s="38">
        <f>IFERROR(VLOOKUP(B12,Кавадарци!$C$58:$I$67, 7, 0), 0)</f>
        <v>0</v>
      </c>
      <c r="K12" s="38">
        <f>IFERROR(VLOOKUP(B12,Битола!$C$11:$I$20, 7, 0), 0)</f>
        <v>0</v>
      </c>
      <c r="L12" s="38">
        <f>IFERROR(VLOOKUP(B12,Битола!$C$35:$I$44, 7, 0), 0)</f>
        <v>0</v>
      </c>
      <c r="M12" s="38">
        <f>IFERROR(VLOOKUP(B12,Битола!$C$58:$I$67, 7, 0), 0)</f>
        <v>15.662589498806682</v>
      </c>
      <c r="N12" s="38">
        <f>IFERROR(VLOOKUP(B12,'Велес-Рацин'!$C$11:$I$20, 7, 0), 0)</f>
        <v>0</v>
      </c>
      <c r="O12" s="38">
        <f>IFERROR(VLOOKUP(B12,'Велес-Рацин'!$C$35:$I$44, 7, 0), 0)</f>
        <v>0</v>
      </c>
      <c r="P12" s="38">
        <f>IFERROR(VLOOKUP(B12,Прилеп!$C$11:$I$20, 7, 0), 0)</f>
        <v>0</v>
      </c>
      <c r="Q12" s="38">
        <f>IFERROR(VLOOKUP(B12,Прилеп!$C$35:$I$44, 7, 0), 0)</f>
        <v>16.130668257756561</v>
      </c>
      <c r="R12" s="38">
        <f>IFERROR(VLOOKUP(B12,КRUN!$C$11:$I$20, 7, 0), 0)</f>
        <v>0</v>
      </c>
      <c r="S12" s="38">
        <f>IFERROR(VLOOKUP(B12,КRUN!$C$35:$I$44, 7, 0), 0)</f>
        <v>0</v>
      </c>
      <c r="T12" s="38">
        <f>IFERROR(VLOOKUP(B12,'Охрид Трчат'!$C$11:$I$20, 7, 0), 0)</f>
        <v>0</v>
      </c>
      <c r="U12" s="38">
        <f>IFERROR(VLOOKUP(B12,'Охрид Трчат'!$C$35:$I$44, 7, 0), 0)</f>
        <v>0</v>
      </c>
      <c r="V12" s="39">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78.006702041594934</v>
      </c>
      <c r="W12" s="12"/>
      <c r="X12" s="12"/>
    </row>
    <row r="13" spans="1:24" ht="15" thickBot="1" x14ac:dyDescent="0.35">
      <c r="A13" s="31">
        <f t="shared" si="0"/>
        <v>10</v>
      </c>
      <c r="B13" s="41" t="s">
        <v>7</v>
      </c>
      <c r="C13" s="42">
        <f>IFERROR(VLOOKUP(B13,Гевгелија!$C$11:$I$20, 7, 0), 0)</f>
        <v>19.276974416017797</v>
      </c>
      <c r="D13" s="42">
        <f>IFERROR(VLOOKUP(B13,Гевгелија!$C$35:$I$44, 7, 0), 0)</f>
        <v>0</v>
      </c>
      <c r="E13" s="42">
        <f>IFERROR(VLOOKUP(B13,СупериорРанс!$C$11:$I$20, 7, 0), 0)</f>
        <v>0</v>
      </c>
      <c r="F13" s="42">
        <f>IFERROR(VLOOKUP(B13,СупериорРанс!$C$34:$I$43, 7, 0), 0)</f>
        <v>0</v>
      </c>
      <c r="G13" s="42">
        <f>IFERROR(VLOOKUP(B13,'Halk Eco'!$C$11:$I$20, 7, 0), 0)</f>
        <v>0</v>
      </c>
      <c r="H13" s="42">
        <f>IFERROR(VLOOKUP(B13,Кавадарци!$C$11:$I$20, 7, 0), 0)</f>
        <v>0</v>
      </c>
      <c r="I13" s="42">
        <f>IFERROR(VLOOKUP(B13,Кавадарци!$C$34:$I$43, 7, 0), 0)</f>
        <v>0</v>
      </c>
      <c r="J13" s="42">
        <f>IFERROR(VLOOKUP(B13,Кавадарци!$C$58:$I$67, 7, 0), 0)</f>
        <v>0</v>
      </c>
      <c r="K13" s="42">
        <f>IFERROR(VLOOKUP(B13,Битола!$C$11:$I$20, 7, 0), 0)</f>
        <v>20.950794064045823</v>
      </c>
      <c r="L13" s="42">
        <f>IFERROR(VLOOKUP(B13,Битола!$C$35:$I$44, 7, 0), 0)</f>
        <v>0</v>
      </c>
      <c r="M13" s="42">
        <f>IFERROR(VLOOKUP(B13,Битола!$C$58:$I$67, 7, 0), 0)</f>
        <v>0</v>
      </c>
      <c r="N13" s="42">
        <f>IFERROR(VLOOKUP(B13,'Велес-Рацин'!$C$11:$I$20, 7, 0), 0)</f>
        <v>0</v>
      </c>
      <c r="O13" s="42">
        <f>IFERROR(VLOOKUP(B13,'Велес-Рацин'!$C$35:$I$44, 7, 0), 0)</f>
        <v>0</v>
      </c>
      <c r="P13" s="42">
        <f>IFERROR(VLOOKUP(B13,Прилеп!$C$11:$I$20, 7, 0), 0)</f>
        <v>19.757786429365961</v>
      </c>
      <c r="Q13" s="42">
        <f>IFERROR(VLOOKUP(B13,Прилеп!$C$35:$I$44, 7, 0), 0)</f>
        <v>0</v>
      </c>
      <c r="R13" s="42">
        <f>IFERROR(VLOOKUP(B13,КRUN!$C$11:$I$20, 7, 0), 0)</f>
        <v>0</v>
      </c>
      <c r="S13" s="42">
        <f>IFERROR(VLOOKUP(B13,КRUN!$C$35:$I$44, 7, 0), 0)</f>
        <v>0</v>
      </c>
      <c r="T13" s="42">
        <f>IFERROR(VLOOKUP(B13,'Охрид Трчат'!$C$11:$I$20, 7, 0), 0)</f>
        <v>0</v>
      </c>
      <c r="U13" s="42">
        <f>IFERROR(VLOOKUP(B13,'Охрид Трчат'!$C$35:$I$44, 7, 0), 0)</f>
        <v>0</v>
      </c>
      <c r="V13" s="43">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59.985554909429581</v>
      </c>
      <c r="W13" s="12"/>
      <c r="X13" s="12"/>
    </row>
    <row r="14" spans="1:24" x14ac:dyDescent="0.3">
      <c r="A14" s="31">
        <f t="shared" si="0"/>
        <v>11</v>
      </c>
      <c r="B14" s="44" t="s">
        <v>13</v>
      </c>
      <c r="C14" s="40">
        <f>IFERROR(VLOOKUP(B14,Гевгелија!$C$11:$I$20, 7, 0), 0)</f>
        <v>11.364849833147943</v>
      </c>
      <c r="D14" s="40">
        <f>IFERROR(VLOOKUP(B14,Гевгелија!$C$35:$I$44, 7, 0), 0)</f>
        <v>0</v>
      </c>
      <c r="E14" s="40">
        <f>IFERROR(VLOOKUP(B14,СупериорРанс!$C$11:$I$20, 7, 0), 0)</f>
        <v>11.177975528364851</v>
      </c>
      <c r="F14" s="40">
        <f>IFERROR(VLOOKUP(B14,СупериорРанс!$C$34:$I$43, 7, 0), 0)</f>
        <v>0</v>
      </c>
      <c r="G14" s="40">
        <f>IFERROR(VLOOKUP(B14,'Halk Eco'!$C$11:$I$20, 7, 0), 0)</f>
        <v>0</v>
      </c>
      <c r="H14" s="40">
        <f>IFERROR(VLOOKUP(B14,Кавадарци!$C$11:$I$20, 7, 0), 0)</f>
        <v>0</v>
      </c>
      <c r="I14" s="40">
        <f>IFERROR(VLOOKUP(B14,Кавадарци!$C$34:$I$43, 7, 0), 0)</f>
        <v>0</v>
      </c>
      <c r="J14" s="40">
        <f>IFERROR(VLOOKUP(B14,Кавадарци!$C$58:$I$67, 7, 0), 0)</f>
        <v>0</v>
      </c>
      <c r="K14" s="40">
        <f>IFERROR(VLOOKUP(B14,Битола!$C$11:$I$20, 7, 0), 0)</f>
        <v>0</v>
      </c>
      <c r="L14" s="40">
        <f>IFERROR(VLOOKUP(B14,Битола!$C$35:$I$44, 7, 0), 0)</f>
        <v>0</v>
      </c>
      <c r="M14" s="40">
        <f>IFERROR(VLOOKUP(B14,Битола!$C$58:$I$67, 7, 0), 0)</f>
        <v>0</v>
      </c>
      <c r="N14" s="40">
        <f>IFERROR(VLOOKUP(B14,'Велес-Рацин'!$C$11:$I$20, 7, 0), 0)</f>
        <v>12.951890989988875</v>
      </c>
      <c r="O14" s="40">
        <f>IFERROR(VLOOKUP(B14,'Велес-Рацин'!$C$35:$I$44, 7, 0), 0)</f>
        <v>0</v>
      </c>
      <c r="P14" s="40">
        <f>IFERROR(VLOOKUP(B14,Прилеп!$C$11:$I$20, 7, 0), 0)</f>
        <v>9.7082869855394875</v>
      </c>
      <c r="Q14" s="40">
        <f>IFERROR(VLOOKUP(B14,Прилеп!$C$35:$I$44, 7, 0), 0)</f>
        <v>0</v>
      </c>
      <c r="R14" s="40">
        <f>IFERROR(VLOOKUP(B14,КRUN!$C$11:$I$20, 7, 0), 0)</f>
        <v>0</v>
      </c>
      <c r="S14" s="40">
        <f>IFERROR(VLOOKUP(B14,КRUN!$C$35:$I$44, 7, 0), 0)</f>
        <v>0</v>
      </c>
      <c r="T14" s="40">
        <f>IFERROR(VLOOKUP(B14,'Охрид Трчат'!$C$11:$I$20, 7, 0), 0)</f>
        <v>11.499869825566257</v>
      </c>
      <c r="U14" s="40">
        <f>IFERROR(VLOOKUP(B14,'Охрид Трчат'!$C$35:$I$44, 7, 0), 0)</f>
        <v>0</v>
      </c>
      <c r="V14"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56.702873162607411</v>
      </c>
      <c r="W14" s="12"/>
      <c r="X14" s="12"/>
    </row>
    <row r="15" spans="1:24" x14ac:dyDescent="0.3">
      <c r="A15" s="31">
        <f t="shared" si="0"/>
        <v>12</v>
      </c>
      <c r="B15" s="44" t="s">
        <v>11</v>
      </c>
      <c r="C15" s="38">
        <f>IFERROR(VLOOKUP(B15,Гевгелија!$C$11:$I$20, 7, 0), 0)</f>
        <v>13.548387096774194</v>
      </c>
      <c r="D15" s="38">
        <f>IFERROR(VLOOKUP(B15,Гевгелија!$C$35:$I$44, 7, 0), 0)</f>
        <v>0</v>
      </c>
      <c r="E15" s="38">
        <f>IFERROR(VLOOKUP(B15,СупериорРанс!$C$11:$I$20, 7, 0), 0)</f>
        <v>17.588431590656285</v>
      </c>
      <c r="F15" s="38">
        <f>IFERROR(VLOOKUP(B15,СупериорРанс!$C$34:$I$43, 7, 0), 0)</f>
        <v>0</v>
      </c>
      <c r="G15" s="38">
        <f>IFERROR(VLOOKUP(B15,'Halk Eco'!$C$11:$I$20, 7, 0), 0)</f>
        <v>9.2981090100111228</v>
      </c>
      <c r="H15" s="38">
        <f>IFERROR(VLOOKUP(B15,Кавадарци!$C$11:$I$20, 7, 0), 0)</f>
        <v>0</v>
      </c>
      <c r="I15" s="38">
        <f>IFERROR(VLOOKUP(B15,Кавадарци!$C$34:$I$43, 7, 0), 0)</f>
        <v>0</v>
      </c>
      <c r="J15" s="38">
        <f>IFERROR(VLOOKUP(B15,Кавадарци!$C$58:$I$67, 7, 0), 0)</f>
        <v>0</v>
      </c>
      <c r="K15" s="38">
        <f>IFERROR(VLOOKUP(B15,Битола!$C$11:$I$20, 7, 0), 0)</f>
        <v>16.258266076542569</v>
      </c>
      <c r="L15" s="38">
        <f>IFERROR(VLOOKUP(B15,Битола!$C$35:$I$44, 7, 0), 0)</f>
        <v>0</v>
      </c>
      <c r="M15" s="38">
        <f>IFERROR(VLOOKUP(B15,Битола!$C$58:$I$67, 7, 0), 0)</f>
        <v>0</v>
      </c>
      <c r="N15" s="38">
        <f>IFERROR(VLOOKUP(B15,'Велес-Рацин'!$C$11:$I$20, 7, 0), 0)</f>
        <v>0</v>
      </c>
      <c r="O15" s="38">
        <f>IFERROR(VLOOKUP(B15,'Велес-Рацин'!$C$35:$I$44, 7, 0), 0)</f>
        <v>0</v>
      </c>
      <c r="P15" s="38">
        <f>IFERROR(VLOOKUP(B15,Прилеп!$C$11:$I$20, 7, 0), 0)</f>
        <v>0</v>
      </c>
      <c r="Q15" s="38">
        <f>IFERROR(VLOOKUP(B15,Прилеп!$C$35:$I$44, 7, 0), 0)</f>
        <v>0</v>
      </c>
      <c r="R15" s="38">
        <f>IFERROR(VLOOKUP(B15,КRUN!$C$11:$I$20, 7, 0), 0)</f>
        <v>0</v>
      </c>
      <c r="S15" s="38">
        <f>IFERROR(VLOOKUP(B15,КRUN!$C$35:$I$44, 7, 0), 0)</f>
        <v>0</v>
      </c>
      <c r="T15" s="38">
        <f>IFERROR(VLOOKUP(B15,'Охрид Трчат'!$C$11:$I$20, 7, 0), 0)</f>
        <v>0</v>
      </c>
      <c r="U15" s="38">
        <f>IFERROR(VLOOKUP(B15,'Охрид Трчат'!$C$35:$I$44, 7, 0), 0)</f>
        <v>0</v>
      </c>
      <c r="V15"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56.69319377398417</v>
      </c>
      <c r="W15" s="12"/>
      <c r="X15" s="12"/>
    </row>
    <row r="16" spans="1:24" x14ac:dyDescent="0.3">
      <c r="A16" s="31">
        <f t="shared" si="0"/>
        <v>13</v>
      </c>
      <c r="B16" s="44" t="s">
        <v>48</v>
      </c>
      <c r="C16" s="40">
        <f>IFERROR(VLOOKUP(B16,Гевгелија!$C$11:$I$20, 7, 0), 0)</f>
        <v>0</v>
      </c>
      <c r="D16" s="40">
        <f>IFERROR(VLOOKUP(B16,Гевгелија!$C$35:$I$44, 7, 0), 0)</f>
        <v>0</v>
      </c>
      <c r="E16" s="40">
        <f>IFERROR(VLOOKUP(B16,СупериорРанс!$C$11:$I$20, 7, 0), 0)</f>
        <v>0</v>
      </c>
      <c r="F16" s="40">
        <f>IFERROR(VLOOKUP(B16,СупериорРанс!$C$34:$I$43, 7, 0), 0)</f>
        <v>10.050417661097853</v>
      </c>
      <c r="G16" s="40">
        <f>IFERROR(VLOOKUP(B16,'Halk Eco'!$C$11:$I$20, 7, 0), 0)</f>
        <v>0</v>
      </c>
      <c r="H16" s="40">
        <f>IFERROR(VLOOKUP(B16,Кавадарци!$C$11:$I$20, 7, 0), 0)</f>
        <v>0</v>
      </c>
      <c r="I16" s="40">
        <f>IFERROR(VLOOKUP(B16,Кавадарци!$C$34:$I$43, 7, 0), 0)</f>
        <v>0</v>
      </c>
      <c r="J16" s="40">
        <f>IFERROR(VLOOKUP(B16,Кавадарци!$C$58:$I$67, 7, 0), 0)</f>
        <v>12.602476133651551</v>
      </c>
      <c r="K16" s="40">
        <f>IFERROR(VLOOKUP(B16,Битола!$C$11:$I$20, 7, 0), 0)</f>
        <v>0</v>
      </c>
      <c r="L16" s="40">
        <f>IFERROR(VLOOKUP(B16,Битола!$C$35:$I$44, 7, 0), 0)</f>
        <v>0</v>
      </c>
      <c r="M16" s="40">
        <f>IFERROR(VLOOKUP(B16,Битола!$C$58:$I$67, 7, 0), 0)</f>
        <v>0</v>
      </c>
      <c r="N16" s="40">
        <f>IFERROR(VLOOKUP(B16,'Велес-Рацин'!$C$11:$I$20, 7, 0), 0)</f>
        <v>16.17880978865406</v>
      </c>
      <c r="O16" s="40">
        <f>IFERROR(VLOOKUP(B16,'Велес-Рацин'!$C$35:$I$44, 7, 0), 0)</f>
        <v>0</v>
      </c>
      <c r="P16" s="40">
        <f>IFERROR(VLOOKUP(B16,Прилеп!$C$11:$I$20, 7, 0), 0)</f>
        <v>0</v>
      </c>
      <c r="Q16" s="40">
        <f>IFERROR(VLOOKUP(B16,Прилеп!$C$35:$I$44, 7, 0), 0)</f>
        <v>0</v>
      </c>
      <c r="R16" s="40">
        <f>IFERROR(VLOOKUP(B16,КRUN!$C$11:$I$20, 7, 0), 0)</f>
        <v>0</v>
      </c>
      <c r="S16" s="40">
        <f>IFERROR(VLOOKUP(B16,КRUN!$C$35:$I$44, 7, 0), 0)</f>
        <v>0</v>
      </c>
      <c r="T16" s="40">
        <f>IFERROR(VLOOKUP(B16,'Охрид Трчат'!$C$11:$I$20, 7, 0), 0)</f>
        <v>0</v>
      </c>
      <c r="U16" s="40">
        <f>IFERROR(VLOOKUP(B16,'Охрид Трчат'!$C$35:$I$44, 7, 0), 0)</f>
        <v>14.05966587112172</v>
      </c>
      <c r="V16"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52.89136945452519</v>
      </c>
      <c r="W16" s="12"/>
      <c r="X16" s="12"/>
    </row>
    <row r="17" spans="1:24" x14ac:dyDescent="0.3">
      <c r="A17" s="31">
        <f t="shared" si="0"/>
        <v>14</v>
      </c>
      <c r="B17" s="44" t="s">
        <v>50</v>
      </c>
      <c r="C17" s="40">
        <f>IFERROR(VLOOKUP(B17,Гевгелија!$C$11:$I$20, 7, 0), 0)</f>
        <v>0</v>
      </c>
      <c r="D17" s="40">
        <f>IFERROR(VLOOKUP(B17,Гевгелија!$C$35:$I$44, 7, 0), 0)</f>
        <v>0</v>
      </c>
      <c r="E17" s="40">
        <f>IFERROR(VLOOKUP(B17,СупериорРанс!$C$11:$I$20, 7, 0), 0)</f>
        <v>0</v>
      </c>
      <c r="F17" s="40">
        <f>IFERROR(VLOOKUP(B17,СупериорРанс!$C$34:$I$43, 7, 0), 0)</f>
        <v>7.7846062052505971</v>
      </c>
      <c r="G17" s="40">
        <f>IFERROR(VLOOKUP(B17,'Halk Eco'!$C$11:$I$20, 7, 0), 0)</f>
        <v>0</v>
      </c>
      <c r="H17" s="40">
        <f>IFERROR(VLOOKUP(B17,Кавадарци!$C$11:$I$20, 7, 0), 0)</f>
        <v>0</v>
      </c>
      <c r="I17" s="40">
        <f>IFERROR(VLOOKUP(B17,Кавадарци!$C$34:$I$43, 7, 0), 0)</f>
        <v>0</v>
      </c>
      <c r="J17" s="40">
        <f>IFERROR(VLOOKUP(B17,Кавадарци!$C$58:$I$67, 7, 0), 0)</f>
        <v>0</v>
      </c>
      <c r="K17" s="40">
        <f>IFERROR(VLOOKUP(B17,Битола!$C$11:$I$20, 7, 0), 0)</f>
        <v>0</v>
      </c>
      <c r="L17" s="40">
        <f>IFERROR(VLOOKUP(B17,Битола!$C$35:$I$44, 7, 0), 0)</f>
        <v>0</v>
      </c>
      <c r="M17" s="40">
        <f>IFERROR(VLOOKUP(B17,Битола!$C$58:$I$67, 7, 0), 0)</f>
        <v>12.3645584725537</v>
      </c>
      <c r="N17" s="40">
        <f>IFERROR(VLOOKUP(B17,'Велес-Рацин'!$C$11:$I$20, 7, 0), 0)</f>
        <v>0</v>
      </c>
      <c r="O17" s="40">
        <f>IFERROR(VLOOKUP(B17,'Велес-Рацин'!$C$35:$I$44, 7, 0), 0)</f>
        <v>10.922434367541765</v>
      </c>
      <c r="P17" s="40">
        <f>IFERROR(VLOOKUP(B17,Прилеп!$C$11:$I$20, 7, 0), 0)</f>
        <v>0</v>
      </c>
      <c r="Q17" s="40">
        <f>IFERROR(VLOOKUP(B17,Прилеп!$C$35:$I$44, 7, 0), 0)</f>
        <v>10.50417661097852</v>
      </c>
      <c r="R17" s="40">
        <f>IFERROR(VLOOKUP(B17,КRUN!$C$11:$I$20, 7, 0), 0)</f>
        <v>0</v>
      </c>
      <c r="S17" s="40">
        <f>IFERROR(VLOOKUP(B17,КRUN!$C$35:$I$44, 7, 0), 0)</f>
        <v>0</v>
      </c>
      <c r="T17" s="40">
        <f>IFERROR(VLOOKUP(B17,'Охрид Трчат'!$C$11:$I$20, 7, 0), 0)</f>
        <v>0</v>
      </c>
      <c r="U17" s="40">
        <f>IFERROR(VLOOKUP(B17,'Охрид Трчат'!$C$35:$I$44, 7, 0), 0)</f>
        <v>10.705250596658711</v>
      </c>
      <c r="V17"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52.281026252983295</v>
      </c>
      <c r="W17" s="12"/>
      <c r="X17" s="12"/>
    </row>
    <row r="18" spans="1:24" x14ac:dyDescent="0.3">
      <c r="A18" s="31">
        <f t="shared" si="0"/>
        <v>15</v>
      </c>
      <c r="B18" s="44" t="s">
        <v>25</v>
      </c>
      <c r="C18" s="40">
        <f>IFERROR(VLOOKUP(B18,Гевгелија!$C$11:$I$20, 7, 0), 0)</f>
        <v>0</v>
      </c>
      <c r="D18" s="40">
        <f>IFERROR(VLOOKUP(B18,Гевгелија!$C$35:$I$44, 7, 0), 0)</f>
        <v>0</v>
      </c>
      <c r="E18" s="40">
        <f>IFERROR(VLOOKUP(B18,СупериорРанс!$C$11:$I$20, 7, 0), 0)</f>
        <v>13.343159065628475</v>
      </c>
      <c r="F18" s="40">
        <f>IFERROR(VLOOKUP(B18,СупериорРанс!$C$34:$I$43, 7, 0), 0)</f>
        <v>0</v>
      </c>
      <c r="G18" s="40">
        <f>IFERROR(VLOOKUP(B18,'Halk Eco'!$C$11:$I$20, 7, 0), 0)</f>
        <v>10.381535038932146</v>
      </c>
      <c r="H18" s="40">
        <f>IFERROR(VLOOKUP(B18,Кавадарци!$C$11:$I$20, 7, 0), 0)</f>
        <v>0</v>
      </c>
      <c r="I18" s="40">
        <f>IFERROR(VLOOKUP(B18,Кавадарци!$C$34:$I$43, 7, 0), 0)</f>
        <v>0</v>
      </c>
      <c r="J18" s="40">
        <f>IFERROR(VLOOKUP(B18,Кавадарци!$C$58:$I$67, 7, 0), 0)</f>
        <v>0</v>
      </c>
      <c r="K18" s="40">
        <f>IFERROR(VLOOKUP(B18,Битола!$C$11:$I$20, 7, 0), 0)</f>
        <v>0</v>
      </c>
      <c r="L18" s="40">
        <f>IFERROR(VLOOKUP(B18,Битола!$C$35:$I$44, 7, 0), 0)</f>
        <v>0</v>
      </c>
      <c r="M18" s="40">
        <f>IFERROR(VLOOKUP(B18,Битола!$C$58:$I$67, 7, 0), 0)</f>
        <v>0</v>
      </c>
      <c r="N18" s="40">
        <f>IFERROR(VLOOKUP(B18,'Велес-Рацин'!$C$11:$I$20, 7, 0), 0)</f>
        <v>0</v>
      </c>
      <c r="O18" s="40">
        <f>IFERROR(VLOOKUP(B18,'Велес-Рацин'!$C$35:$I$44, 7, 0), 0)</f>
        <v>0</v>
      </c>
      <c r="P18" s="40">
        <f>IFERROR(VLOOKUP(B18,Прилеп!$C$11:$I$20, 7, 0), 0)</f>
        <v>15.601779755283648</v>
      </c>
      <c r="Q18" s="40">
        <f>IFERROR(VLOOKUP(B18,Прилеп!$C$35:$I$44, 7, 0), 0)</f>
        <v>0</v>
      </c>
      <c r="R18" s="40">
        <f>IFERROR(VLOOKUP(B18,КRUN!$C$11:$I$20, 7, 0), 0)</f>
        <v>0</v>
      </c>
      <c r="S18" s="40">
        <f>IFERROR(VLOOKUP(B18,КRUN!$C$35:$I$44, 7, 0), 0)</f>
        <v>0</v>
      </c>
      <c r="T18" s="40">
        <f>IFERROR(VLOOKUP(B18,'Охрид Трчат'!$C$11:$I$20, 7, 0), 0)</f>
        <v>0</v>
      </c>
      <c r="U18" s="40">
        <f>IFERROR(VLOOKUP(B18,'Охрид Трчат'!$C$35:$I$44, 7, 0), 0)</f>
        <v>0</v>
      </c>
      <c r="V18"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39.32647385984427</v>
      </c>
      <c r="W18" s="12"/>
      <c r="X18" s="12"/>
    </row>
    <row r="19" spans="1:24" x14ac:dyDescent="0.3">
      <c r="A19" s="31">
        <f t="shared" si="0"/>
        <v>16</v>
      </c>
      <c r="B19" s="44" t="s">
        <v>20</v>
      </c>
      <c r="C19" s="40">
        <f>IFERROR(VLOOKUP(B19,Гевгелија!$C$11:$I$20, 7, 0), 0)</f>
        <v>0</v>
      </c>
      <c r="D19" s="40">
        <f>IFERROR(VLOOKUP(B19,Гевгелија!$C$35:$I$44, 7, 0), 0)</f>
        <v>0</v>
      </c>
      <c r="E19" s="40">
        <f>IFERROR(VLOOKUP(B19,СупериорРанс!$C$11:$I$20, 7, 0), 0)</f>
        <v>0</v>
      </c>
      <c r="F19" s="40">
        <f>IFERROR(VLOOKUP(B19,СупериорРанс!$C$34:$I$43, 7, 0), 0)</f>
        <v>0</v>
      </c>
      <c r="G19" s="40">
        <f>IFERROR(VLOOKUP(B19,'Halk Eco'!$C$11:$I$20, 7, 0), 0)</f>
        <v>19.060066740823135</v>
      </c>
      <c r="H19" s="40">
        <f>IFERROR(VLOOKUP(B19,Кавадарци!$C$11:$I$20, 7, 0), 0)</f>
        <v>0</v>
      </c>
      <c r="I19" s="40">
        <f>IFERROR(VLOOKUP(B19,Кавадарци!$C$34:$I$43, 7, 0), 0)</f>
        <v>0</v>
      </c>
      <c r="J19" s="40">
        <f>IFERROR(VLOOKUP(B19,Кавадарци!$C$58:$I$67, 7, 0), 0)</f>
        <v>0</v>
      </c>
      <c r="K19" s="40">
        <f>IFERROR(VLOOKUP(B19,Битола!$C$11:$I$20, 7, 0), 0)</f>
        <v>0</v>
      </c>
      <c r="L19" s="40">
        <f>IFERROR(VLOOKUP(B19,Битола!$C$35:$I$44, 7, 0), 0)</f>
        <v>0</v>
      </c>
      <c r="M19" s="40">
        <f>IFERROR(VLOOKUP(B19,Битола!$C$58:$I$67, 7, 0), 0)</f>
        <v>0</v>
      </c>
      <c r="N19" s="40">
        <f>IFERROR(VLOOKUP(B19,'Велес-Рацин'!$C$11:$I$20, 7, 0), 0)</f>
        <v>0</v>
      </c>
      <c r="O19" s="40">
        <f>IFERROR(VLOOKUP(B19,'Велес-Рацин'!$C$35:$I$44, 7, 0), 0)</f>
        <v>0</v>
      </c>
      <c r="P19" s="40">
        <f>IFERROR(VLOOKUP(B19,Прилеп!$C$11:$I$20, 7, 0), 0)</f>
        <v>0</v>
      </c>
      <c r="Q19" s="40">
        <f>IFERROR(VLOOKUP(B19,Прилеп!$C$35:$I$44, 7, 0), 0)</f>
        <v>0</v>
      </c>
      <c r="R19" s="40">
        <f>IFERROR(VLOOKUP(B19,КRUN!$C$11:$I$20, 7, 0), 0)</f>
        <v>18.048943270300335</v>
      </c>
      <c r="S19" s="40">
        <f>IFERROR(VLOOKUP(B19,КRUN!$C$35:$I$44, 7, 0), 0)</f>
        <v>0</v>
      </c>
      <c r="T19" s="40">
        <f>IFERROR(VLOOKUP(B19,'Охрид Трчат'!$C$11:$I$20, 7, 0), 0)</f>
        <v>0</v>
      </c>
      <c r="U19" s="40">
        <f>IFERROR(VLOOKUP(B19,'Охрид Трчат'!$C$35:$I$44, 7, 0), 0)</f>
        <v>0</v>
      </c>
      <c r="V19"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37.109010011123473</v>
      </c>
      <c r="W19" s="12"/>
      <c r="X19" s="12"/>
    </row>
    <row r="20" spans="1:24" x14ac:dyDescent="0.3">
      <c r="A20" s="31">
        <f t="shared" si="0"/>
        <v>17</v>
      </c>
      <c r="B20" s="44" t="s">
        <v>43</v>
      </c>
      <c r="C20" s="40">
        <f>IFERROR(VLOOKUP(B20,Гевгелија!$C$11:$I$20, 7, 0), 0)</f>
        <v>0</v>
      </c>
      <c r="D20" s="40">
        <f>IFERROR(VLOOKUP(B20,Гевгелија!$C$35:$I$44, 7, 0), 0)</f>
        <v>9.3251789976133637</v>
      </c>
      <c r="E20" s="40">
        <f>IFERROR(VLOOKUP(B20,СупериорРанс!$C$11:$I$20, 7, 0), 0)</f>
        <v>0</v>
      </c>
      <c r="F20" s="40">
        <f>IFERROR(VLOOKUP(B20,СупериорРанс!$C$34:$I$43, 7, 0), 0)</f>
        <v>0</v>
      </c>
      <c r="G20" s="40">
        <f>IFERROR(VLOOKUP(B20,'Halk Eco'!$C$11:$I$20, 7, 0), 0)</f>
        <v>0</v>
      </c>
      <c r="H20" s="40">
        <f>IFERROR(VLOOKUP(B20,Кавадарци!$C$11:$I$20, 7, 0), 0)</f>
        <v>0</v>
      </c>
      <c r="I20" s="40">
        <f>IFERROR(VLOOKUP(B20,Кавадарци!$C$34:$I$43, 7, 0), 0)</f>
        <v>0</v>
      </c>
      <c r="J20" s="40">
        <f>IFERROR(VLOOKUP(B20,Кавадарци!$C$58:$I$67, 7, 0), 0)</f>
        <v>6.377684964200478</v>
      </c>
      <c r="K20" s="40">
        <f>IFERROR(VLOOKUP(B20,Битола!$C$11:$I$20, 7, 0), 0)</f>
        <v>10.456651913564176</v>
      </c>
      <c r="L20" s="40">
        <f>IFERROR(VLOOKUP(B20,Битола!$C$35:$I$44, 7, 0), 0)</f>
        <v>0</v>
      </c>
      <c r="M20" s="40">
        <f>IFERROR(VLOOKUP(B20,Битола!$C$58:$I$67, 7, 0), 0)</f>
        <v>0</v>
      </c>
      <c r="N20" s="40">
        <f>IFERROR(VLOOKUP(B20,'Велес-Рацин'!$C$11:$I$20, 7, 0), 0)</f>
        <v>0</v>
      </c>
      <c r="O20" s="40">
        <f>IFERROR(VLOOKUP(B20,'Велес-Рацин'!$C$35:$I$44, 7, 0), 0)</f>
        <v>9.74343675417661</v>
      </c>
      <c r="P20" s="40">
        <f>IFERROR(VLOOKUP(B20,Прилеп!$C$11:$I$20, 7, 0), 0)</f>
        <v>0</v>
      </c>
      <c r="Q20" s="40">
        <f>IFERROR(VLOOKUP(B20,Прилеп!$C$35:$I$44, 7, 0), 0)</f>
        <v>0</v>
      </c>
      <c r="R20" s="40">
        <f>IFERROR(VLOOKUP(B20,КRUN!$C$11:$I$20, 7, 0), 0)</f>
        <v>0</v>
      </c>
      <c r="S20" s="40">
        <f>IFERROR(VLOOKUP(B20,КRUN!$C$35:$I$44, 7, 0), 0)</f>
        <v>0</v>
      </c>
      <c r="T20" s="40">
        <f>IFERROR(VLOOKUP(B20,'Охрид Трчат'!$C$11:$I$20, 7, 0), 0)</f>
        <v>0</v>
      </c>
      <c r="U20" s="40">
        <f>IFERROR(VLOOKUP(B20,'Охрид Трчат'!$C$35:$I$44, 7, 0), 0)</f>
        <v>0</v>
      </c>
      <c r="V2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35.902952629554633</v>
      </c>
      <c r="W20" s="12"/>
      <c r="X20" s="12"/>
    </row>
    <row r="21" spans="1:24" x14ac:dyDescent="0.3">
      <c r="A21" s="31">
        <f t="shared" si="0"/>
        <v>18</v>
      </c>
      <c r="B21" s="44" t="s">
        <v>21</v>
      </c>
      <c r="C21" s="40">
        <f>IFERROR(VLOOKUP(B21,Гевгелија!$C$11:$I$20, 7, 0), 0)</f>
        <v>0</v>
      </c>
      <c r="D21" s="40">
        <f>IFERROR(VLOOKUP(B21,Гевгелија!$C$35:$I$44, 7, 0), 0)</f>
        <v>0</v>
      </c>
      <c r="E21" s="40">
        <f>IFERROR(VLOOKUP(B21,СупериорРанс!$C$11:$I$20, 7, 0), 0)</f>
        <v>0</v>
      </c>
      <c r="F21" s="40">
        <f>IFERROR(VLOOKUP(B21,СупериорРанс!$C$34:$I$43, 7, 0), 0)</f>
        <v>0</v>
      </c>
      <c r="G21" s="40">
        <f>IFERROR(VLOOKUP(B21,'Halk Eco'!$C$11:$I$20, 7, 0), 0)</f>
        <v>16.926585094549502</v>
      </c>
      <c r="H21" s="40">
        <f>IFERROR(VLOOKUP(B21,Кавадарци!$C$11:$I$20, 7, 0), 0)</f>
        <v>0</v>
      </c>
      <c r="I21" s="40">
        <f>IFERROR(VLOOKUP(B21,Кавадарци!$C$34:$I$43, 7, 0), 0)</f>
        <v>0</v>
      </c>
      <c r="J21" s="40">
        <f>IFERROR(VLOOKUP(B21,Кавадарци!$C$58:$I$67, 7, 0), 0)</f>
        <v>0</v>
      </c>
      <c r="K21" s="40">
        <f>IFERROR(VLOOKUP(B21,Битола!$C$11:$I$20, 7, 0), 0)</f>
        <v>0</v>
      </c>
      <c r="L21" s="40">
        <f>IFERROR(VLOOKUP(B21,Битола!$C$35:$I$44, 7, 0), 0)</f>
        <v>0</v>
      </c>
      <c r="M21" s="40">
        <f>IFERROR(VLOOKUP(B21,Битола!$C$58:$I$67, 7, 0), 0)</f>
        <v>0</v>
      </c>
      <c r="N21" s="40">
        <f>IFERROR(VLOOKUP(B21,'Велес-Рацин'!$C$11:$I$20, 7, 0), 0)</f>
        <v>0</v>
      </c>
      <c r="O21" s="40">
        <f>IFERROR(VLOOKUP(B21,'Велес-Рацин'!$C$35:$I$44, 7, 0), 0)</f>
        <v>0</v>
      </c>
      <c r="P21" s="40">
        <f>IFERROR(VLOOKUP(B21,Прилеп!$C$11:$I$20, 7, 0), 0)</f>
        <v>17.630144605116797</v>
      </c>
      <c r="Q21" s="40">
        <f>IFERROR(VLOOKUP(B21,Прилеп!$C$35:$I$44, 7, 0), 0)</f>
        <v>0</v>
      </c>
      <c r="R21" s="40">
        <f>IFERROR(VLOOKUP(B21,КRUN!$C$11:$I$20, 7, 0), 0)</f>
        <v>0</v>
      </c>
      <c r="S21" s="40">
        <f>IFERROR(VLOOKUP(B21,КRUN!$C$35:$I$44, 7, 0), 0)</f>
        <v>0</v>
      </c>
      <c r="T21" s="40">
        <f>IFERROR(VLOOKUP(B21,'Охрид Трчат'!$C$11:$I$20, 7, 0), 0)</f>
        <v>0</v>
      </c>
      <c r="U21" s="40">
        <f>IFERROR(VLOOKUP(B21,'Охрид Трчат'!$C$35:$I$44, 7, 0), 0)</f>
        <v>0</v>
      </c>
      <c r="V21"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34.556729699666299</v>
      </c>
      <c r="W21" s="12"/>
      <c r="X21" s="12"/>
    </row>
    <row r="22" spans="1:24" x14ac:dyDescent="0.3">
      <c r="A22" s="31">
        <f t="shared" si="0"/>
        <v>19</v>
      </c>
      <c r="B22" s="44" t="s">
        <v>49</v>
      </c>
      <c r="C22" s="40">
        <f>IFERROR(VLOOKUP(B22,Гевгелија!$C$11:$I$20, 7, 0), 0)</f>
        <v>0</v>
      </c>
      <c r="D22" s="40">
        <f>IFERROR(VLOOKUP(B22,Гевгелија!$C$35:$I$44, 7, 0), 0)</f>
        <v>0</v>
      </c>
      <c r="E22" s="40">
        <f>IFERROR(VLOOKUP(B22,СупериорРанс!$C$11:$I$20, 7, 0), 0)</f>
        <v>0</v>
      </c>
      <c r="F22" s="40">
        <f>IFERROR(VLOOKUP(B22,СупериорРанс!$C$34:$I$43, 7, 0), 0)</f>
        <v>9.0262529832935563</v>
      </c>
      <c r="G22" s="40">
        <f>IFERROR(VLOOKUP(B22,'Halk Eco'!$C$11:$I$20, 7, 0), 0)</f>
        <v>0</v>
      </c>
      <c r="H22" s="40">
        <f>IFERROR(VLOOKUP(B22,Кавадарци!$C$11:$I$20, 7, 0), 0)</f>
        <v>0</v>
      </c>
      <c r="I22" s="40">
        <f>IFERROR(VLOOKUP(B22,Кавадарци!$C$34:$I$43, 7, 0), 0)</f>
        <v>0</v>
      </c>
      <c r="J22" s="40">
        <f>IFERROR(VLOOKUP(B22,Кавадарци!$C$58:$I$67, 7, 0), 0)</f>
        <v>0</v>
      </c>
      <c r="K22" s="40">
        <f>IFERROR(VLOOKUP(B22,Битола!$C$11:$I$20, 7, 0), 0)</f>
        <v>0</v>
      </c>
      <c r="L22" s="40">
        <f>IFERROR(VLOOKUP(B22,Битола!$C$35:$I$44, 7, 0), 0)</f>
        <v>0</v>
      </c>
      <c r="M22" s="40">
        <f>IFERROR(VLOOKUP(B22,Битола!$C$58:$I$67, 7, 0), 0)</f>
        <v>0</v>
      </c>
      <c r="N22" s="40">
        <f>IFERROR(VLOOKUP(B22,'Велес-Рацин'!$C$11:$I$20, 7, 0), 0)</f>
        <v>0</v>
      </c>
      <c r="O22" s="40">
        <f>IFERROR(VLOOKUP(B22,'Велес-Рацин'!$C$35:$I$44, 7, 0), 0)</f>
        <v>0</v>
      </c>
      <c r="P22" s="40">
        <f>IFERROR(VLOOKUP(B22,Прилеп!$C$11:$I$20, 7, 0), 0)</f>
        <v>0</v>
      </c>
      <c r="Q22" s="40">
        <f>IFERROR(VLOOKUP(B22,Прилеп!$C$35:$I$44, 7, 0), 0)</f>
        <v>0</v>
      </c>
      <c r="R22" s="40">
        <f>IFERROR(VLOOKUP(B22,КRUN!$C$11:$I$20, 7, 0), 0)</f>
        <v>0</v>
      </c>
      <c r="S22" s="40">
        <f>IFERROR(VLOOKUP(B22,КRUN!$C$35:$I$44, 7, 0), 0)</f>
        <v>12.098747016706444</v>
      </c>
      <c r="T22" s="40">
        <f>IFERROR(VLOOKUP(B22,'Охрид Трчат'!$C$11:$I$20, 7, 0), 0)</f>
        <v>0</v>
      </c>
      <c r="U22" s="40">
        <f>IFERROR(VLOOKUP(B22,'Охрид Трчат'!$C$35:$I$44, 7, 0), 0)</f>
        <v>12.003281622911695</v>
      </c>
      <c r="V22"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33.128281622911693</v>
      </c>
      <c r="W22" s="12"/>
      <c r="X22" s="12"/>
    </row>
    <row r="23" spans="1:24" x14ac:dyDescent="0.3">
      <c r="A23" s="31">
        <f t="shared" si="0"/>
        <v>20</v>
      </c>
      <c r="B23" s="44" t="s">
        <v>38</v>
      </c>
      <c r="C23" s="40">
        <f>IFERROR(VLOOKUP(B23,Гевгелија!$C$11:$I$20, 7, 0), 0)</f>
        <v>0</v>
      </c>
      <c r="D23" s="40">
        <f>IFERROR(VLOOKUP(B23,Гевгелија!$C$35:$I$44, 7, 0), 0)</f>
        <v>18.408114558472555</v>
      </c>
      <c r="E23" s="40">
        <f>IFERROR(VLOOKUP(B23,СупериорРанс!$C$11:$I$20, 7, 0), 0)</f>
        <v>0</v>
      </c>
      <c r="F23" s="40">
        <f>IFERROR(VLOOKUP(B23,СупериорРанс!$C$34:$I$43, 7, 0), 0)</f>
        <v>0</v>
      </c>
      <c r="G23" s="40">
        <f>IFERROR(VLOOKUP(B23,'Halk Eco'!$C$11:$I$20, 7, 0), 0)</f>
        <v>0</v>
      </c>
      <c r="H23" s="40">
        <f>IFERROR(VLOOKUP(B23,Кавадарци!$C$11:$I$20, 7, 0), 0)</f>
        <v>0</v>
      </c>
      <c r="I23" s="40">
        <f>IFERROR(VLOOKUP(B23,Кавадарци!$C$34:$I$43, 7, 0), 0)</f>
        <v>0</v>
      </c>
      <c r="J23" s="40">
        <f>IFERROR(VLOOKUP(B23,Кавадарци!$C$58:$I$67, 7, 0), 0)</f>
        <v>0</v>
      </c>
      <c r="K23" s="40">
        <f>IFERROR(VLOOKUP(B23,Битола!$C$11:$I$20, 7, 0), 0)</f>
        <v>0</v>
      </c>
      <c r="L23" s="40">
        <f>IFERROR(VLOOKUP(B23,Битола!$C$35:$I$44, 7, 0), 0)</f>
        <v>0</v>
      </c>
      <c r="M23" s="40">
        <f>IFERROR(VLOOKUP(B23,Битола!$C$58:$I$67, 7, 0), 0)</f>
        <v>0</v>
      </c>
      <c r="N23" s="40">
        <f>IFERROR(VLOOKUP(B23,'Велес-Рацин'!$C$11:$I$20, 7, 0), 0)</f>
        <v>0</v>
      </c>
      <c r="O23" s="40">
        <f>IFERROR(VLOOKUP(B23,'Велес-Рацин'!$C$35:$I$44, 7, 0), 0)</f>
        <v>0</v>
      </c>
      <c r="P23" s="40">
        <f>IFERROR(VLOOKUP(B23,Прилеп!$C$11:$I$20, 7, 0), 0)</f>
        <v>0</v>
      </c>
      <c r="Q23" s="40">
        <f>IFERROR(VLOOKUP(B23,Прилеп!$C$35:$I$44, 7, 0), 0)</f>
        <v>12.996420047732697</v>
      </c>
      <c r="R23" s="40">
        <f>IFERROR(VLOOKUP(B23,КRUN!$C$11:$I$20, 7, 0), 0)</f>
        <v>0</v>
      </c>
      <c r="S23" s="40">
        <f>IFERROR(VLOOKUP(B23,КRUN!$C$35:$I$44, 7, 0), 0)</f>
        <v>0</v>
      </c>
      <c r="T23" s="40">
        <f>IFERROR(VLOOKUP(B23,'Охрид Трчат'!$C$11:$I$20, 7, 0), 0)</f>
        <v>0</v>
      </c>
      <c r="U23" s="40">
        <f>IFERROR(VLOOKUP(B23,'Охрид Трчат'!$C$35:$I$44, 7, 0), 0)</f>
        <v>0</v>
      </c>
      <c r="V23"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31.404534606205253</v>
      </c>
      <c r="W23" s="12"/>
      <c r="X23" s="12"/>
    </row>
    <row r="24" spans="1:24" x14ac:dyDescent="0.3">
      <c r="A24" s="31">
        <f t="shared" si="0"/>
        <v>21</v>
      </c>
      <c r="B24" s="44" t="s">
        <v>10</v>
      </c>
      <c r="C24" s="38">
        <f>IFERROR(VLOOKUP(B24,Гевгелија!$C$11:$I$20, 7, 0), 0)</f>
        <v>14.759733036707454</v>
      </c>
      <c r="D24" s="38">
        <f>IFERROR(VLOOKUP(B24,Гевгелија!$C$35:$I$44, 7, 0), 0)</f>
        <v>0</v>
      </c>
      <c r="E24" s="38">
        <f>IFERROR(VLOOKUP(B24,СупериорРанс!$C$11:$I$20, 7, 0), 0)</f>
        <v>15.568409343715238</v>
      </c>
      <c r="F24" s="38">
        <f>IFERROR(VLOOKUP(B24,СупериорРанс!$C$34:$I$43, 7, 0), 0)</f>
        <v>0</v>
      </c>
      <c r="G24" s="38">
        <f>IFERROR(VLOOKUP(B24,'Halk Eco'!$C$11:$I$20, 7, 0), 0)</f>
        <v>0</v>
      </c>
      <c r="H24" s="38">
        <f>IFERROR(VLOOKUP(B24,Кавадарци!$C$11:$I$20, 7, 0), 0)</f>
        <v>0</v>
      </c>
      <c r="I24" s="38">
        <f>IFERROR(VLOOKUP(B24,Кавадарци!$C$34:$I$43, 7, 0), 0)</f>
        <v>0</v>
      </c>
      <c r="J24" s="38">
        <f>IFERROR(VLOOKUP(B24,Кавадарци!$C$58:$I$67, 7, 0), 0)</f>
        <v>0</v>
      </c>
      <c r="K24" s="38">
        <f>IFERROR(VLOOKUP(B24,Битола!$C$11:$I$20, 7, 0), 0)</f>
        <v>0</v>
      </c>
      <c r="L24" s="38">
        <f>IFERROR(VLOOKUP(B24,Битола!$C$35:$I$44, 7, 0), 0)</f>
        <v>0</v>
      </c>
      <c r="M24" s="38">
        <f>IFERROR(VLOOKUP(B24,Битола!$C$58:$I$67, 7, 0), 0)</f>
        <v>0</v>
      </c>
      <c r="N24" s="38">
        <f>IFERROR(VLOOKUP(B24,'Велес-Рацин'!$C$11:$I$20, 7, 0), 0)</f>
        <v>0</v>
      </c>
      <c r="O24" s="38">
        <f>IFERROR(VLOOKUP(B24,'Велес-Рацин'!$C$35:$I$44, 7, 0), 0)</f>
        <v>0</v>
      </c>
      <c r="P24" s="38">
        <f>IFERROR(VLOOKUP(B24,Прилеп!$C$11:$I$20, 7, 0), 0)</f>
        <v>0</v>
      </c>
      <c r="Q24" s="38">
        <f>IFERROR(VLOOKUP(B24,Прилеп!$C$35:$I$44, 7, 0), 0)</f>
        <v>0</v>
      </c>
      <c r="R24" s="38">
        <f>IFERROR(VLOOKUP(B24,КRUN!$C$11:$I$20, 7, 0), 0)</f>
        <v>0</v>
      </c>
      <c r="S24" s="38">
        <f>IFERROR(VLOOKUP(B24,КRUN!$C$35:$I$44, 7, 0), 0)</f>
        <v>0</v>
      </c>
      <c r="T24" s="38">
        <f>IFERROR(VLOOKUP(B24,'Охрид Трчат'!$C$11:$I$20, 7, 0), 0)</f>
        <v>0</v>
      </c>
      <c r="U24" s="38">
        <f>IFERROR(VLOOKUP(B24,'Охрид Трчат'!$C$35:$I$44, 7, 0), 0)</f>
        <v>0</v>
      </c>
      <c r="V24"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30.32814238042269</v>
      </c>
      <c r="W24" s="12"/>
      <c r="X24" s="12"/>
    </row>
    <row r="25" spans="1:24" x14ac:dyDescent="0.3">
      <c r="A25" s="31">
        <f t="shared" si="0"/>
        <v>22</v>
      </c>
      <c r="B25" s="44" t="s">
        <v>119</v>
      </c>
      <c r="C25" s="40">
        <f>IFERROR(VLOOKUP(B25,Гевгелија!$C$11:$I$20, 7, 0), 0)</f>
        <v>0</v>
      </c>
      <c r="D25" s="40">
        <f>IFERROR(VLOOKUP(B25,Гевгелија!$C$35:$I$44, 7, 0), 0)</f>
        <v>0</v>
      </c>
      <c r="E25" s="40">
        <f>IFERROR(VLOOKUP(B25,СупериорРанс!$C$11:$I$20, 7, 0), 0)</f>
        <v>0</v>
      </c>
      <c r="F25" s="40">
        <f>IFERROR(VLOOKUP(B25,СупериорРанс!$C$34:$I$43, 7, 0), 0)</f>
        <v>0</v>
      </c>
      <c r="G25" s="40">
        <f>IFERROR(VLOOKUP(B25,'Halk Eco'!$C$11:$I$20, 7, 0), 0)</f>
        <v>0</v>
      </c>
      <c r="H25" s="40">
        <f>IFERROR(VLOOKUP(B25,Кавадарци!$C$11:$I$20, 7, 0), 0)</f>
        <v>0</v>
      </c>
      <c r="I25" s="40">
        <f>IFERROR(VLOOKUP(B25,Кавадарци!$C$34:$I$43, 7, 0), 0)</f>
        <v>0</v>
      </c>
      <c r="J25" s="40">
        <f>IFERROR(VLOOKUP(B25,Кавадарци!$C$58:$I$67, 7, 0), 0)</f>
        <v>0</v>
      </c>
      <c r="K25" s="40">
        <f>IFERROR(VLOOKUP(B25,Битола!$C$11:$I$20, 7, 0), 0)</f>
        <v>0</v>
      </c>
      <c r="L25" s="40">
        <f>IFERROR(VLOOKUP(B25,Битола!$C$35:$I$44, 7, 0), 0)</f>
        <v>0</v>
      </c>
      <c r="M25" s="40">
        <f>IFERROR(VLOOKUP(B25,Битола!$C$58:$I$67, 7, 0), 0)</f>
        <v>0</v>
      </c>
      <c r="N25" s="40">
        <f>IFERROR(VLOOKUP(B25,'Велес-Рацин'!$C$11:$I$20, 7, 0), 0)</f>
        <v>0</v>
      </c>
      <c r="O25" s="40">
        <f>IFERROR(VLOOKUP(B25,'Велес-Рацин'!$C$35:$I$44, 7, 0), 0)</f>
        <v>0</v>
      </c>
      <c r="P25" s="40">
        <f>IFERROR(VLOOKUP(B25,Прилеп!$C$11:$I$20, 7, 0), 0)</f>
        <v>12.303948832035594</v>
      </c>
      <c r="Q25" s="40">
        <f>IFERROR(VLOOKUP(B25,Прилеп!$C$35:$I$44, 7, 0), 0)</f>
        <v>0</v>
      </c>
      <c r="R25" s="40">
        <f>IFERROR(VLOOKUP(B25,КRUN!$C$11:$I$20, 7, 0), 0)</f>
        <v>0</v>
      </c>
      <c r="S25" s="40">
        <f>IFERROR(VLOOKUP(B25,КRUN!$C$35:$I$44, 7, 0), 0)</f>
        <v>0</v>
      </c>
      <c r="T25" s="40">
        <f>IFERROR(VLOOKUP(B25,'Охрид Трчат'!$C$11:$I$20, 7, 0), 0)</f>
        <v>17.059880239520957</v>
      </c>
      <c r="U25" s="40">
        <f>IFERROR(VLOOKUP(B25,'Охрид Трчат'!$C$35:$I$44, 7, 0), 0)</f>
        <v>0</v>
      </c>
      <c r="V25"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29.363829071556552</v>
      </c>
      <c r="W25" s="12"/>
      <c r="X25" s="12"/>
    </row>
    <row r="26" spans="1:24" x14ac:dyDescent="0.3">
      <c r="A26" s="31">
        <f t="shared" si="0"/>
        <v>23</v>
      </c>
      <c r="B26" s="44" t="s">
        <v>23</v>
      </c>
      <c r="C26" s="40">
        <f>IFERROR(VLOOKUP(B26,Гевгелија!$C$11:$I$20, 7, 0), 0)</f>
        <v>0</v>
      </c>
      <c r="D26" s="40">
        <f>IFERROR(VLOOKUP(B26,Гевгелија!$C$35:$I$44, 7, 0), 0)</f>
        <v>0</v>
      </c>
      <c r="E26" s="40">
        <f>IFERROR(VLOOKUP(B26,СупериорРанс!$C$11:$I$20, 7, 0), 0)</f>
        <v>0</v>
      </c>
      <c r="F26" s="40">
        <f>IFERROR(VLOOKUP(B26,СупериорРанс!$C$34:$I$43, 7, 0), 0)</f>
        <v>0</v>
      </c>
      <c r="G26" s="40">
        <f>IFERROR(VLOOKUP(B26,'Halk Eco'!$C$11:$I$20, 7, 0), 0)</f>
        <v>13.515016685205785</v>
      </c>
      <c r="H26" s="40">
        <f>IFERROR(VLOOKUP(B26,Кавадарци!$C$11:$I$20, 7, 0), 0)</f>
        <v>0</v>
      </c>
      <c r="I26" s="40">
        <f>IFERROR(VLOOKUP(B26,Кавадарци!$C$34:$I$43, 7, 0), 0)</f>
        <v>0</v>
      </c>
      <c r="J26" s="40">
        <f>IFERROR(VLOOKUP(B26,Кавадарци!$C$58:$I$67, 7, 0), 0)</f>
        <v>0</v>
      </c>
      <c r="K26" s="40">
        <f>IFERROR(VLOOKUP(B26,Битола!$C$11:$I$20, 7, 0), 0)</f>
        <v>0</v>
      </c>
      <c r="L26" s="40">
        <f>IFERROR(VLOOKUP(B26,Битола!$C$35:$I$44, 7, 0), 0)</f>
        <v>0</v>
      </c>
      <c r="M26" s="40">
        <f>IFERROR(VLOOKUP(B26,Битола!$C$58:$I$67, 7, 0), 0)</f>
        <v>0</v>
      </c>
      <c r="N26" s="40">
        <f>IFERROR(VLOOKUP(B26,'Велес-Рацин'!$C$11:$I$20, 7, 0), 0)</f>
        <v>0</v>
      </c>
      <c r="O26" s="40">
        <f>IFERROR(VLOOKUP(B26,'Велес-Рацин'!$C$35:$I$44, 7, 0), 0)</f>
        <v>0</v>
      </c>
      <c r="P26" s="40">
        <f>IFERROR(VLOOKUP(B26,Прилеп!$C$11:$I$20, 7, 0), 0)</f>
        <v>0</v>
      </c>
      <c r="Q26" s="40">
        <f>IFERROR(VLOOKUP(B26,Прилеп!$C$35:$I$44, 7, 0), 0)</f>
        <v>0</v>
      </c>
      <c r="R26" s="40">
        <f>IFERROR(VLOOKUP(B26,КRUN!$C$11:$I$20, 7, 0), 0)</f>
        <v>0</v>
      </c>
      <c r="S26" s="40">
        <f>IFERROR(VLOOKUP(B26,КRUN!$C$35:$I$44, 7, 0), 0)</f>
        <v>0</v>
      </c>
      <c r="T26" s="40">
        <f>IFERROR(VLOOKUP(B26,'Охрид Трчат'!$C$11:$I$20, 7, 0), 0)</f>
        <v>14.923978130695133</v>
      </c>
      <c r="U26" s="40">
        <f>IFERROR(VLOOKUP(B26,'Охрид Трчат'!$C$35:$I$44, 7, 0), 0)</f>
        <v>0</v>
      </c>
      <c r="V26"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28.438994815900919</v>
      </c>
      <c r="W26" s="12"/>
      <c r="X26" s="12"/>
    </row>
    <row r="27" spans="1:24" x14ac:dyDescent="0.3">
      <c r="A27" s="31">
        <f t="shared" si="0"/>
        <v>24</v>
      </c>
      <c r="B27" s="44" t="s">
        <v>60</v>
      </c>
      <c r="C27" s="40">
        <f>IFERROR(VLOOKUP(B27,Гевгелија!$C$11:$I$20, 7, 0), 0)</f>
        <v>0</v>
      </c>
      <c r="D27" s="40">
        <f>IFERROR(VLOOKUP(B27,Гевгелија!$C$35:$I$44, 7, 0), 0)</f>
        <v>0</v>
      </c>
      <c r="E27" s="40">
        <f>IFERROR(VLOOKUP(B27,СупериорРанс!$C$11:$I$20, 7, 0), 0)</f>
        <v>0</v>
      </c>
      <c r="F27" s="40">
        <f>IFERROR(VLOOKUP(B27,СупериорРанс!$C$34:$I$43, 7, 0), 0)</f>
        <v>0</v>
      </c>
      <c r="G27" s="40">
        <f>IFERROR(VLOOKUP(B27,'Halk Eco'!$C$11:$I$20, 7, 0), 0)</f>
        <v>0</v>
      </c>
      <c r="H27" s="40">
        <f>IFERROR(VLOOKUP(B27,Кавадарци!$C$11:$I$20, 7, 0), 0)</f>
        <v>11.651913564175995</v>
      </c>
      <c r="I27" s="40">
        <f>IFERROR(VLOOKUP(B27,Кавадарци!$C$34:$I$43, 7, 0), 0)</f>
        <v>0</v>
      </c>
      <c r="J27" s="40">
        <f>IFERROR(VLOOKUP(B27,Кавадарци!$C$58:$I$67, 7, 0), 0)</f>
        <v>0</v>
      </c>
      <c r="K27" s="40">
        <f>IFERROR(VLOOKUP(B27,Битола!$C$11:$I$20, 7, 0), 0)</f>
        <v>0</v>
      </c>
      <c r="L27" s="40">
        <f>IFERROR(VLOOKUP(B27,Битола!$C$35:$I$44, 7, 0), 0)</f>
        <v>8.6852057842046726</v>
      </c>
      <c r="M27" s="40">
        <f>IFERROR(VLOOKUP(B27,Битола!$C$58:$I$67, 7, 0), 0)</f>
        <v>0</v>
      </c>
      <c r="N27" s="40">
        <f>IFERROR(VLOOKUP(B27,'Велес-Рацин'!$C$11:$I$20, 7, 0), 0)</f>
        <v>0</v>
      </c>
      <c r="O27" s="40">
        <f>IFERROR(VLOOKUP(B27,'Велес-Рацин'!$C$35:$I$44, 7, 0), 0)</f>
        <v>0</v>
      </c>
      <c r="P27" s="40">
        <f>IFERROR(VLOOKUP(B27,Прилеп!$C$11:$I$20, 7, 0), 0)</f>
        <v>0</v>
      </c>
      <c r="Q27" s="40">
        <f>IFERROR(VLOOKUP(B27,Прилеп!$C$35:$I$44, 7, 0), 0)</f>
        <v>0</v>
      </c>
      <c r="R27" s="40">
        <f>IFERROR(VLOOKUP(B27,КRUN!$C$11:$I$20, 7, 0), 0)</f>
        <v>0</v>
      </c>
      <c r="S27" s="40">
        <f>IFERROR(VLOOKUP(B27,КRUN!$C$35:$I$44, 7, 0), 0)</f>
        <v>5.4543556085918858</v>
      </c>
      <c r="T27" s="40">
        <f>IFERROR(VLOOKUP(B27,'Охрид Трчат'!$C$11:$I$20, 7, 0), 0)</f>
        <v>0</v>
      </c>
      <c r="U27" s="40">
        <f>IFERROR(VLOOKUP(B27,'Охрид Трчат'!$C$35:$I$44, 7, 0), 0)</f>
        <v>0</v>
      </c>
      <c r="V27"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25.791474956972554</v>
      </c>
      <c r="W27" s="12"/>
      <c r="X27" s="12"/>
    </row>
    <row r="28" spans="1:24" x14ac:dyDescent="0.3">
      <c r="A28" s="31">
        <f t="shared" si="0"/>
        <v>25</v>
      </c>
      <c r="B28" s="44" t="s">
        <v>63</v>
      </c>
      <c r="C28" s="40">
        <f>IFERROR(VLOOKUP(B28,Гевгелија!$C$11:$I$20, 7, 0), 0)</f>
        <v>0</v>
      </c>
      <c r="D28" s="40">
        <f>IFERROR(VLOOKUP(B28,Гевгелија!$C$35:$I$44, 7, 0), 0)</f>
        <v>0</v>
      </c>
      <c r="E28" s="40">
        <f>IFERROR(VLOOKUP(B28,СупериорРанс!$C$11:$I$20, 7, 0), 0)</f>
        <v>0</v>
      </c>
      <c r="F28" s="40">
        <f>IFERROR(VLOOKUP(B28,СупериорРанс!$C$34:$I$43, 7, 0), 0)</f>
        <v>0</v>
      </c>
      <c r="G28" s="40">
        <f>IFERROR(VLOOKUP(B28,'Halk Eco'!$C$11:$I$20, 7, 0), 0)</f>
        <v>0</v>
      </c>
      <c r="H28" s="40">
        <f>IFERROR(VLOOKUP(B28,Кавадарци!$C$11:$I$20, 7, 0), 0)</f>
        <v>8.0079406404582141</v>
      </c>
      <c r="I28" s="40">
        <f>IFERROR(VLOOKUP(B28,Кавадарци!$C$34:$I$43, 7, 0), 0)</f>
        <v>0</v>
      </c>
      <c r="J28" s="40">
        <f>IFERROR(VLOOKUP(B28,Кавадарци!$C$58:$I$67, 7, 0), 0)</f>
        <v>0</v>
      </c>
      <c r="K28" s="40">
        <f>IFERROR(VLOOKUP(B28,Битола!$C$11:$I$20, 7, 0), 0)</f>
        <v>0</v>
      </c>
      <c r="L28" s="40">
        <f>IFERROR(VLOOKUP(B28,Битола!$C$35:$I$44, 7, 0), 0)</f>
        <v>0</v>
      </c>
      <c r="M28" s="40">
        <f>IFERROR(VLOOKUP(B28,Битола!$C$58:$I$67, 7, 0), 0)</f>
        <v>0</v>
      </c>
      <c r="N28" s="40">
        <f>IFERROR(VLOOKUP(B28,'Велес-Рацин'!$C$11:$I$20, 7, 0), 0)</f>
        <v>8.0394883203559502</v>
      </c>
      <c r="O28" s="40">
        <f>IFERROR(VLOOKUP(B28,'Велес-Рацин'!$C$35:$I$44, 7, 0), 0)</f>
        <v>0</v>
      </c>
      <c r="P28" s="40">
        <f>IFERROR(VLOOKUP(B28,Прилеп!$C$11:$I$20, 7, 0), 0)</f>
        <v>0</v>
      </c>
      <c r="Q28" s="40">
        <f>IFERROR(VLOOKUP(B28,Прилеп!$C$35:$I$44, 7, 0), 0)</f>
        <v>0</v>
      </c>
      <c r="R28" s="40">
        <f>IFERROR(VLOOKUP(B28,КRUN!$C$11:$I$20, 7, 0), 0)</f>
        <v>0</v>
      </c>
      <c r="S28" s="40">
        <f>IFERROR(VLOOKUP(B28,КRUN!$C$35:$I$44, 7, 0), 0)</f>
        <v>0</v>
      </c>
      <c r="T28" s="40">
        <f>IFERROR(VLOOKUP(B28,'Охрид Трчат'!$C$11:$I$20, 7, 0), 0)</f>
        <v>0</v>
      </c>
      <c r="U28" s="40">
        <f>IFERROR(VLOOKUP(B28,'Охрид Трчат'!$C$35:$I$44, 7, 0), 0)</f>
        <v>7.2863961813842479</v>
      </c>
      <c r="V28"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23.333825142198414</v>
      </c>
      <c r="W28" s="12"/>
      <c r="X28" s="12"/>
    </row>
    <row r="29" spans="1:24" x14ac:dyDescent="0.3">
      <c r="A29" s="31">
        <f t="shared" si="0"/>
        <v>26</v>
      </c>
      <c r="B29" s="44" t="s">
        <v>15</v>
      </c>
      <c r="C29" s="40">
        <f>IFERROR(VLOOKUP(B29,Гевгелија!$C$11:$I$20, 7, 0), 0)</f>
        <v>9.2758620689655178</v>
      </c>
      <c r="D29" s="40">
        <f>IFERROR(VLOOKUP(B29,Гевгелија!$C$35:$I$44, 7, 0), 0)</f>
        <v>0</v>
      </c>
      <c r="E29" s="40">
        <f>IFERROR(VLOOKUP(B29,СупериорРанс!$C$11:$I$20, 7, 0), 0)</f>
        <v>0</v>
      </c>
      <c r="F29" s="40">
        <f>IFERROR(VLOOKUP(B29,СупериорРанс!$C$34:$I$43, 7, 0), 0)</f>
        <v>0</v>
      </c>
      <c r="G29" s="40">
        <f>IFERROR(VLOOKUP(B29,'Halk Eco'!$C$11:$I$20, 7, 0), 0)</f>
        <v>0</v>
      </c>
      <c r="H29" s="40">
        <f>IFERROR(VLOOKUP(B29,Кавадарци!$C$11:$I$20, 7, 0), 0)</f>
        <v>0</v>
      </c>
      <c r="I29" s="40">
        <f>IFERROR(VLOOKUP(B29,Кавадарци!$C$34:$I$43, 7, 0), 0)</f>
        <v>0</v>
      </c>
      <c r="J29" s="40">
        <f>IFERROR(VLOOKUP(B29,Кавадарци!$C$58:$I$67, 7, 0), 0)</f>
        <v>0</v>
      </c>
      <c r="K29" s="40">
        <f>IFERROR(VLOOKUP(B29,Битола!$C$11:$I$20, 7, 0), 0)</f>
        <v>13.690705545430877</v>
      </c>
      <c r="L29" s="40">
        <f>IFERROR(VLOOKUP(B29,Битола!$C$35:$I$44, 7, 0), 0)</f>
        <v>0</v>
      </c>
      <c r="M29" s="40">
        <f>IFERROR(VLOOKUP(B29,Битола!$C$58:$I$67, 7, 0), 0)</f>
        <v>0</v>
      </c>
      <c r="N29" s="40">
        <f>IFERROR(VLOOKUP(B29,'Велес-Рацин'!$C$11:$I$20, 7, 0), 0)</f>
        <v>0</v>
      </c>
      <c r="O29" s="40">
        <f>IFERROR(VLOOKUP(B29,'Велес-Рацин'!$C$35:$I$44, 7, 0), 0)</f>
        <v>0</v>
      </c>
      <c r="P29" s="40">
        <f>IFERROR(VLOOKUP(B29,Прилеп!$C$11:$I$20, 7, 0), 0)</f>
        <v>0</v>
      </c>
      <c r="Q29" s="40">
        <f>IFERROR(VLOOKUP(B29,Прилеп!$C$35:$I$44, 7, 0), 0)</f>
        <v>0</v>
      </c>
      <c r="R29" s="40">
        <f>IFERROR(VLOOKUP(B29,КRUN!$C$11:$I$20, 7, 0), 0)</f>
        <v>0</v>
      </c>
      <c r="S29" s="40">
        <f>IFERROR(VLOOKUP(B29,КRUN!$C$35:$I$44, 7, 0), 0)</f>
        <v>0</v>
      </c>
      <c r="T29" s="40">
        <f>IFERROR(VLOOKUP(B29,'Охрид Трчат'!$C$11:$I$20, 7, 0), 0)</f>
        <v>0</v>
      </c>
      <c r="U29" s="40">
        <f>IFERROR(VLOOKUP(B29,'Охрид Трчат'!$C$35:$I$44, 7, 0), 0)</f>
        <v>0</v>
      </c>
      <c r="V29"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22.966567614396396</v>
      </c>
      <c r="W29" s="12"/>
      <c r="X29" s="12"/>
    </row>
    <row r="30" spans="1:24" x14ac:dyDescent="0.3">
      <c r="A30" s="31">
        <f t="shared" si="0"/>
        <v>27</v>
      </c>
      <c r="B30" s="44" t="s">
        <v>93</v>
      </c>
      <c r="C30" s="40">
        <f>IFERROR(VLOOKUP(B30,Гевгелија!$C$11:$I$20, 7, 0), 0)</f>
        <v>0</v>
      </c>
      <c r="D30" s="40">
        <f>IFERROR(VLOOKUP(B30,Гевгелија!$C$35:$I$44, 7, 0), 0)</f>
        <v>0</v>
      </c>
      <c r="E30" s="40">
        <f>IFERROR(VLOOKUP(B30,СупериорРанс!$C$11:$I$20, 7, 0), 0)</f>
        <v>0</v>
      </c>
      <c r="F30" s="40">
        <f>IFERROR(VLOOKUP(B30,СупериорРанс!$C$34:$I$43, 7, 0), 0)</f>
        <v>0</v>
      </c>
      <c r="G30" s="40">
        <f>IFERROR(VLOOKUP(B30,'Halk Eco'!$C$11:$I$20, 7, 0), 0)</f>
        <v>0</v>
      </c>
      <c r="H30" s="40">
        <f>IFERROR(VLOOKUP(B30,Кавадарци!$C$11:$I$20, 7, 0), 0)</f>
        <v>0</v>
      </c>
      <c r="I30" s="40">
        <f>IFERROR(VLOOKUP(B30,Кавадарци!$C$34:$I$43, 7, 0), 0)</f>
        <v>0</v>
      </c>
      <c r="J30" s="40">
        <f>IFERROR(VLOOKUP(B30,Кавадарци!$C$58:$I$67, 7, 0), 0)</f>
        <v>0</v>
      </c>
      <c r="K30" s="40">
        <f>IFERROR(VLOOKUP(B30,Битола!$C$11:$I$20, 7, 0), 0)</f>
        <v>12.229888049986982</v>
      </c>
      <c r="L30" s="40">
        <f>IFERROR(VLOOKUP(B30,Битола!$C$35:$I$44, 7, 0), 0)</f>
        <v>0</v>
      </c>
      <c r="M30" s="40">
        <f>IFERROR(VLOOKUP(B30,Битола!$C$58:$I$67, 7, 0), 0)</f>
        <v>0</v>
      </c>
      <c r="N30" s="40">
        <f>IFERROR(VLOOKUP(B30,'Велес-Рацин'!$C$11:$I$20, 7, 0), 0)</f>
        <v>0</v>
      </c>
      <c r="O30" s="40">
        <f>IFERROR(VLOOKUP(B30,'Велес-Рацин'!$C$35:$I$44, 7, 0), 0)</f>
        <v>0</v>
      </c>
      <c r="P30" s="40">
        <f>IFERROR(VLOOKUP(B30,Прилеп!$C$11:$I$20, 7, 0), 0)</f>
        <v>0</v>
      </c>
      <c r="Q30" s="40">
        <f>IFERROR(VLOOKUP(B30,Прилеп!$C$35:$I$44, 7, 0), 0)</f>
        <v>0</v>
      </c>
      <c r="R30" s="40">
        <f>IFERROR(VLOOKUP(B30,КRUN!$C$11:$I$20, 7, 0), 0)</f>
        <v>0</v>
      </c>
      <c r="S30" s="40">
        <f>IFERROR(VLOOKUP(B30,КRUN!$C$35:$I$44, 7, 0), 0)</f>
        <v>0</v>
      </c>
      <c r="T30" s="40">
        <f>IFERROR(VLOOKUP(B30,'Охрид Трчат'!$C$11:$I$20, 7, 0), 0)</f>
        <v>10.333506899244988</v>
      </c>
      <c r="U30" s="40">
        <f>IFERROR(VLOOKUP(B30,'Охрид Трчат'!$C$35:$I$44, 7, 0), 0)</f>
        <v>0</v>
      </c>
      <c r="V3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22.56339494923197</v>
      </c>
      <c r="W30" s="12"/>
      <c r="X30" s="12"/>
    </row>
    <row r="31" spans="1:24" x14ac:dyDescent="0.3">
      <c r="A31" s="31">
        <f t="shared" si="0"/>
        <v>28</v>
      </c>
      <c r="B31" s="44" t="s">
        <v>61</v>
      </c>
      <c r="C31" s="40">
        <f>IFERROR(VLOOKUP(B31,Гевгелија!$C$11:$I$20, 7, 0), 0)</f>
        <v>0</v>
      </c>
      <c r="D31" s="40">
        <f>IFERROR(VLOOKUP(B31,Гевгелија!$C$35:$I$44, 7, 0), 0)</f>
        <v>0</v>
      </c>
      <c r="E31" s="40">
        <f>IFERROR(VLOOKUP(B31,СупериорРанс!$C$11:$I$20, 7, 0), 0)</f>
        <v>0</v>
      </c>
      <c r="F31" s="40">
        <f>IFERROR(VLOOKUP(B31,СупериорРанс!$C$34:$I$43, 7, 0), 0)</f>
        <v>0</v>
      </c>
      <c r="G31" s="40">
        <f>IFERROR(VLOOKUP(B31,'Halk Eco'!$C$11:$I$20, 7, 0), 0)</f>
        <v>0</v>
      </c>
      <c r="H31" s="40">
        <f>IFERROR(VLOOKUP(B31,Кавадарци!$C$11:$I$20, 7, 0), 0)</f>
        <v>10.567820879979172</v>
      </c>
      <c r="I31" s="40">
        <f>IFERROR(VLOOKUP(B31,Кавадарци!$C$34:$I$43, 7, 0), 0)</f>
        <v>0</v>
      </c>
      <c r="J31" s="40">
        <f>IFERROR(VLOOKUP(B31,Кавадарци!$C$58:$I$67, 7, 0), 0)</f>
        <v>0</v>
      </c>
      <c r="K31" s="40">
        <f>IFERROR(VLOOKUP(B31,Битола!$C$11:$I$20, 7, 0), 0)</f>
        <v>0</v>
      </c>
      <c r="L31" s="40">
        <f>IFERROR(VLOOKUP(B31,Битола!$C$35:$I$44, 7, 0), 0)</f>
        <v>0</v>
      </c>
      <c r="M31" s="40">
        <f>IFERROR(VLOOKUP(B31,Битола!$C$58:$I$67, 7, 0), 0)</f>
        <v>0</v>
      </c>
      <c r="N31" s="40">
        <f>IFERROR(VLOOKUP(B31,'Велес-Рацин'!$C$11:$I$20, 7, 0), 0)</f>
        <v>11.488598442714128</v>
      </c>
      <c r="O31" s="40">
        <f>IFERROR(VLOOKUP(B31,'Велес-Рацин'!$C$35:$I$44, 7, 0), 0)</f>
        <v>0</v>
      </c>
      <c r="P31" s="40">
        <f>IFERROR(VLOOKUP(B31,Прилеп!$C$11:$I$20, 7, 0), 0)</f>
        <v>0</v>
      </c>
      <c r="Q31" s="40">
        <f>IFERROR(VLOOKUP(B31,Прилеп!$C$35:$I$44, 7, 0), 0)</f>
        <v>0</v>
      </c>
      <c r="R31" s="40">
        <f>IFERROR(VLOOKUP(B31,КRUN!$C$11:$I$20, 7, 0), 0)</f>
        <v>0</v>
      </c>
      <c r="S31" s="40">
        <f>IFERROR(VLOOKUP(B31,КRUN!$C$35:$I$44, 7, 0), 0)</f>
        <v>0</v>
      </c>
      <c r="T31" s="40">
        <f>IFERROR(VLOOKUP(B31,'Охрид Трчат'!$C$11:$I$20, 7, 0), 0)</f>
        <v>0</v>
      </c>
      <c r="U31" s="40">
        <f>IFERROR(VLOOKUP(B31,'Охрид Трчат'!$C$35:$I$44, 7, 0), 0)</f>
        <v>0</v>
      </c>
      <c r="V31"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22.056419322693301</v>
      </c>
      <c r="W31" s="12"/>
      <c r="X31" s="12"/>
    </row>
    <row r="32" spans="1:24" x14ac:dyDescent="0.3">
      <c r="A32" s="31">
        <f t="shared" si="0"/>
        <v>29</v>
      </c>
      <c r="B32" s="44" t="s">
        <v>74</v>
      </c>
      <c r="C32" s="40">
        <f>IFERROR(VLOOKUP(B32,Гевгелија!$C$11:$I$20, 7, 0), 0)</f>
        <v>0</v>
      </c>
      <c r="D32" s="40">
        <f>IFERROR(VLOOKUP(B32,Гевгелија!$C$35:$I$44, 7, 0), 0)</f>
        <v>0</v>
      </c>
      <c r="E32" s="40">
        <f>IFERROR(VLOOKUP(B32,СупериорРанс!$C$11:$I$20, 7, 0), 0)</f>
        <v>0</v>
      </c>
      <c r="F32" s="40">
        <f>IFERROR(VLOOKUP(B32,СупериорРанс!$C$34:$I$43, 7, 0), 0)</f>
        <v>0</v>
      </c>
      <c r="G32" s="40">
        <f>IFERROR(VLOOKUP(B32,'Halk Eco'!$C$11:$I$20, 7, 0), 0)</f>
        <v>0</v>
      </c>
      <c r="H32" s="40">
        <f>IFERROR(VLOOKUP(B32,Кавадарци!$C$11:$I$20, 7, 0), 0)</f>
        <v>0</v>
      </c>
      <c r="I32" s="40">
        <f>IFERROR(VLOOKUP(B32,Кавадарци!$C$34:$I$43, 7, 0), 0)</f>
        <v>0</v>
      </c>
      <c r="J32" s="40">
        <f>IFERROR(VLOOKUP(B32,Кавадарци!$C$58:$I$67, 7, 0), 0)</f>
        <v>11.427505966587113</v>
      </c>
      <c r="K32" s="40">
        <f>IFERROR(VLOOKUP(B32,Битола!$C$11:$I$20, 7, 0), 0)</f>
        <v>0</v>
      </c>
      <c r="L32" s="40">
        <f>IFERROR(VLOOKUP(B32,Битола!$C$35:$I$44, 7, 0), 0)</f>
        <v>0</v>
      </c>
      <c r="M32" s="40">
        <f>IFERROR(VLOOKUP(B32,Битола!$C$58:$I$67, 7, 0), 0)</f>
        <v>0</v>
      </c>
      <c r="N32" s="40">
        <f>IFERROR(VLOOKUP(B32,'Велес-Рацин'!$C$11:$I$20, 7, 0), 0)</f>
        <v>0</v>
      </c>
      <c r="O32" s="40">
        <f>IFERROR(VLOOKUP(B32,'Велес-Рацин'!$C$35:$I$44, 7, 0), 0)</f>
        <v>0</v>
      </c>
      <c r="P32" s="40">
        <f>IFERROR(VLOOKUP(B32,Прилеп!$C$11:$I$20, 7, 0), 0)</f>
        <v>0</v>
      </c>
      <c r="Q32" s="40">
        <f>IFERROR(VLOOKUP(B32,Прилеп!$C$35:$I$44, 7, 0), 0)</f>
        <v>0</v>
      </c>
      <c r="R32" s="40">
        <f>IFERROR(VLOOKUP(B32,КRUN!$C$11:$I$20, 7, 0), 0)</f>
        <v>0</v>
      </c>
      <c r="S32" s="40">
        <f>IFERROR(VLOOKUP(B32,КRUN!$C$35:$I$44, 7, 0), 0)</f>
        <v>9.9457040572792366</v>
      </c>
      <c r="T32" s="40">
        <f>IFERROR(VLOOKUP(B32,'Охрид Трчат'!$C$11:$I$20, 7, 0), 0)</f>
        <v>0</v>
      </c>
      <c r="U32" s="40">
        <f>IFERROR(VLOOKUP(B32,'Охрид Трчат'!$C$35:$I$44, 7, 0), 0)</f>
        <v>0</v>
      </c>
      <c r="V32"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21.373210023866349</v>
      </c>
      <c r="W32" s="12"/>
      <c r="X32" s="12"/>
    </row>
    <row r="33" spans="1:25" x14ac:dyDescent="0.3">
      <c r="A33" s="31">
        <f t="shared" si="0"/>
        <v>30</v>
      </c>
      <c r="B33" s="44" t="s">
        <v>27</v>
      </c>
      <c r="C33" s="40">
        <f>IFERROR(VLOOKUP(B33,Гевгелија!$C$11:$I$20, 7, 0), 0)</f>
        <v>0</v>
      </c>
      <c r="D33" s="40">
        <f>IFERROR(VLOOKUP(B33,Гевгелија!$C$35:$I$44, 7, 0), 0)</f>
        <v>0</v>
      </c>
      <c r="E33" s="40">
        <f>IFERROR(VLOOKUP(B33,СупериорРанс!$C$11:$I$20, 7, 0), 0)</f>
        <v>8.8375973303670747</v>
      </c>
      <c r="F33" s="40">
        <f>IFERROR(VLOOKUP(B33,СупериорРанс!$C$34:$I$43, 7, 0), 0)</f>
        <v>0</v>
      </c>
      <c r="G33" s="40">
        <f>IFERROR(VLOOKUP(B33,'Halk Eco'!$C$11:$I$20, 7, 0), 0)</f>
        <v>0</v>
      </c>
      <c r="H33" s="40">
        <f>IFERROR(VLOOKUP(B33,Кавадарци!$C$11:$I$20, 7, 0), 0)</f>
        <v>0</v>
      </c>
      <c r="I33" s="40">
        <f>IFERROR(VLOOKUP(B33,Кавадарци!$C$34:$I$43, 7, 0), 0)</f>
        <v>12.205088987764181</v>
      </c>
      <c r="J33" s="40">
        <f>IFERROR(VLOOKUP(B33,Кавадарци!$C$58:$I$67, 7, 0), 0)</f>
        <v>0</v>
      </c>
      <c r="K33" s="40">
        <f>IFERROR(VLOOKUP(B33,Битола!$C$11:$I$20, 7, 0), 0)</f>
        <v>0</v>
      </c>
      <c r="L33" s="40">
        <f>IFERROR(VLOOKUP(B33,Битола!$C$35:$I$44, 7, 0), 0)</f>
        <v>0</v>
      </c>
      <c r="M33" s="40">
        <f>IFERROR(VLOOKUP(B33,Битола!$C$58:$I$67, 7, 0), 0)</f>
        <v>0</v>
      </c>
      <c r="N33" s="40">
        <f>IFERROR(VLOOKUP(B33,'Велес-Рацин'!$C$11:$I$20, 7, 0), 0)</f>
        <v>0</v>
      </c>
      <c r="O33" s="40">
        <f>IFERROR(VLOOKUP(B33,'Велес-Рацин'!$C$35:$I$44, 7, 0), 0)</f>
        <v>0</v>
      </c>
      <c r="P33" s="40">
        <f>IFERROR(VLOOKUP(B33,Прилеп!$C$11:$I$20, 7, 0), 0)</f>
        <v>0</v>
      </c>
      <c r="Q33" s="40">
        <f>IFERROR(VLOOKUP(B33,Прилеп!$C$35:$I$44, 7, 0), 0)</f>
        <v>0</v>
      </c>
      <c r="R33" s="40">
        <f>IFERROR(VLOOKUP(B33,КRUN!$C$11:$I$20, 7, 0), 0)</f>
        <v>0</v>
      </c>
      <c r="S33" s="40">
        <f>IFERROR(VLOOKUP(B33,КRUN!$C$35:$I$44, 7, 0), 0)</f>
        <v>0</v>
      </c>
      <c r="T33" s="40">
        <f>IFERROR(VLOOKUP(B33,'Охрид Трчат'!$C$11:$I$20, 7, 0), 0)</f>
        <v>0</v>
      </c>
      <c r="U33" s="40">
        <f>IFERROR(VLOOKUP(B33,'Охрид Трчат'!$C$35:$I$44, 7, 0), 0)</f>
        <v>0</v>
      </c>
      <c r="V33"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21.042686318131256</v>
      </c>
      <c r="W33" s="12"/>
      <c r="X33" s="12"/>
    </row>
    <row r="34" spans="1:25" x14ac:dyDescent="0.3">
      <c r="A34" s="31">
        <f t="shared" si="0"/>
        <v>31</v>
      </c>
      <c r="B34" s="44" t="s">
        <v>97</v>
      </c>
      <c r="C34" s="40">
        <f>IFERROR(VLOOKUP(B34,Гевгелија!$C$11:$I$20, 7, 0), 0)</f>
        <v>0</v>
      </c>
      <c r="D34" s="40">
        <f>IFERROR(VLOOKUP(B34,Гевгелија!$C$35:$I$44, 7, 0), 0)</f>
        <v>0</v>
      </c>
      <c r="E34" s="40">
        <f>IFERROR(VLOOKUP(B34,СупериорРанс!$C$11:$I$20, 7, 0), 0)</f>
        <v>0</v>
      </c>
      <c r="F34" s="40">
        <f>IFERROR(VLOOKUP(B34,СупериорРанс!$C$34:$I$43, 7, 0), 0)</f>
        <v>0</v>
      </c>
      <c r="G34" s="40">
        <f>IFERROR(VLOOKUP(B34,'Halk Eco'!$C$11:$I$20, 7, 0), 0)</f>
        <v>0</v>
      </c>
      <c r="H34" s="40">
        <f>IFERROR(VLOOKUP(B34,Кавадарци!$C$11:$I$20, 7, 0), 0)</f>
        <v>0</v>
      </c>
      <c r="I34" s="40">
        <f>IFERROR(VLOOKUP(B34,Кавадарци!$C$34:$I$43, 7, 0), 0)</f>
        <v>0</v>
      </c>
      <c r="J34" s="40">
        <f>IFERROR(VLOOKUP(B34,Кавадарци!$C$58:$I$67, 7, 0), 0)</f>
        <v>0</v>
      </c>
      <c r="K34" s="40">
        <f>IFERROR(VLOOKUP(B34,Битола!$C$11:$I$20, 7, 0), 0)</f>
        <v>0</v>
      </c>
      <c r="L34" s="40">
        <f>IFERROR(VLOOKUP(B34,Битола!$C$35:$I$44, 7, 0), 0)</f>
        <v>12.854143492769744</v>
      </c>
      <c r="M34" s="40">
        <f>IFERROR(VLOOKUP(B34,Битола!$C$58:$I$67, 7, 0), 0)</f>
        <v>0</v>
      </c>
      <c r="N34" s="40">
        <f>IFERROR(VLOOKUP(B34,'Велес-Рацин'!$C$11:$I$20, 7, 0), 0)</f>
        <v>0</v>
      </c>
      <c r="O34" s="40">
        <f>IFERROR(VLOOKUP(B34,'Велес-Рацин'!$C$35:$I$44, 7, 0), 0)</f>
        <v>0</v>
      </c>
      <c r="P34" s="40">
        <f>IFERROR(VLOOKUP(B34,Прилеп!$C$11:$I$20, 7, 0), 0)</f>
        <v>6.9755283648498327</v>
      </c>
      <c r="Q34" s="40">
        <f>IFERROR(VLOOKUP(B34,Прилеп!$C$35:$I$44, 7, 0), 0)</f>
        <v>0</v>
      </c>
      <c r="R34" s="40">
        <f>IFERROR(VLOOKUP(B34,КRUN!$C$11:$I$20, 7, 0), 0)</f>
        <v>0</v>
      </c>
      <c r="S34" s="40">
        <f>IFERROR(VLOOKUP(B34,КRUN!$C$35:$I$44, 7, 0), 0)</f>
        <v>0</v>
      </c>
      <c r="T34" s="40">
        <f>IFERROR(VLOOKUP(B34,'Охрид Трчат'!$C$11:$I$20, 7, 0), 0)</f>
        <v>0</v>
      </c>
      <c r="U34" s="40">
        <f>IFERROR(VLOOKUP(B34,'Охрид Трчат'!$C$35:$I$44, 7, 0), 0)</f>
        <v>0</v>
      </c>
      <c r="V34"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19.829671857619577</v>
      </c>
      <c r="W34" s="12"/>
      <c r="X34" s="12"/>
    </row>
    <row r="35" spans="1:25" x14ac:dyDescent="0.3">
      <c r="A35" s="31">
        <f t="shared" si="0"/>
        <v>32</v>
      </c>
      <c r="B35" s="44" t="s">
        <v>47</v>
      </c>
      <c r="C35" s="40">
        <f>IFERROR(VLOOKUP(B35,Гевгелија!$C$11:$I$20, 7, 0), 0)</f>
        <v>0</v>
      </c>
      <c r="D35" s="40">
        <f>IFERROR(VLOOKUP(B35,Гевгелија!$C$35:$I$44, 7, 0), 0)</f>
        <v>10.477326968973747</v>
      </c>
      <c r="E35" s="40">
        <f>IFERROR(VLOOKUP(B35,СупериорРанс!$C$11:$I$20, 7, 0), 0)</f>
        <v>0</v>
      </c>
      <c r="F35" s="40">
        <f>IFERROR(VLOOKUP(B35,СупериорРанс!$C$34:$I$43, 7, 0), 0)</f>
        <v>0</v>
      </c>
      <c r="G35" s="40">
        <f>IFERROR(VLOOKUP(B35,'Halk Eco'!$C$11:$I$20, 7, 0), 0)</f>
        <v>0</v>
      </c>
      <c r="H35" s="40">
        <f>IFERROR(VLOOKUP(B35,Кавадарци!$C$11:$I$20, 7, 0), 0)</f>
        <v>0</v>
      </c>
      <c r="I35" s="40">
        <f>IFERROR(VLOOKUP(B35,Кавадарци!$C$34:$I$43, 7, 0), 0)</f>
        <v>0</v>
      </c>
      <c r="J35" s="40">
        <f>IFERROR(VLOOKUP(B35,Кавадарци!$C$58:$I$67, 7, 0), 0)</f>
        <v>0</v>
      </c>
      <c r="K35" s="40">
        <f>IFERROR(VLOOKUP(B35,Битола!$C$11:$I$20, 7, 0), 0)</f>
        <v>0</v>
      </c>
      <c r="L35" s="40">
        <f>IFERROR(VLOOKUP(B35,Битола!$C$35:$I$44, 7, 0), 0)</f>
        <v>0</v>
      </c>
      <c r="M35" s="40">
        <f>IFERROR(VLOOKUP(B35,Битола!$C$58:$I$67, 7, 0), 0)</f>
        <v>0</v>
      </c>
      <c r="N35" s="40">
        <f>IFERROR(VLOOKUP(B35,'Велес-Рацин'!$C$11:$I$20, 7, 0), 0)</f>
        <v>0</v>
      </c>
      <c r="O35" s="40">
        <f>IFERROR(VLOOKUP(B35,'Велес-Рацин'!$C$35:$I$44, 7, 0), 0)</f>
        <v>0</v>
      </c>
      <c r="P35" s="40">
        <f>IFERROR(VLOOKUP(B35,Прилеп!$C$11:$I$20, 7, 0), 0)</f>
        <v>0</v>
      </c>
      <c r="Q35" s="40">
        <f>IFERROR(VLOOKUP(B35,Прилеп!$C$35:$I$44, 7, 0), 0)</f>
        <v>0</v>
      </c>
      <c r="R35" s="40">
        <f>IFERROR(VLOOKUP(B35,КRUN!$C$11:$I$20, 7, 0), 0)</f>
        <v>0</v>
      </c>
      <c r="S35" s="40">
        <f>IFERROR(VLOOKUP(B35,КRUN!$C$35:$I$44, 7, 0), 0)</f>
        <v>8.7282219570405726</v>
      </c>
      <c r="T35" s="40">
        <f>IFERROR(VLOOKUP(B35,'Охрид Трчат'!$C$11:$I$20, 7, 0), 0)</f>
        <v>0</v>
      </c>
      <c r="U35" s="40">
        <f>IFERROR(VLOOKUP(B35,'Охрид Трчат'!$C$35:$I$44, 7, 0), 0)</f>
        <v>0</v>
      </c>
      <c r="V35"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19.20554892601432</v>
      </c>
      <c r="W35" s="12"/>
      <c r="X35" s="12"/>
    </row>
    <row r="36" spans="1:25" x14ac:dyDescent="0.3">
      <c r="A36" s="31">
        <f t="shared" si="0"/>
        <v>33</v>
      </c>
      <c r="B36" s="44" t="s">
        <v>45</v>
      </c>
      <c r="C36" s="40">
        <f>IFERROR(VLOOKUP(B36,Гевгелија!$C$11:$I$20, 7, 0), 0)</f>
        <v>0</v>
      </c>
      <c r="D36" s="40">
        <f>IFERROR(VLOOKUP(B36,Гевгелија!$C$35:$I$44, 7, 0), 0)</f>
        <v>7.2267303102625302</v>
      </c>
      <c r="E36" s="40">
        <f>IFERROR(VLOOKUP(B36,СупериорРанс!$C$11:$I$20, 7, 0), 0)</f>
        <v>0</v>
      </c>
      <c r="F36" s="40">
        <f>IFERROR(VLOOKUP(B36,СупериорРанс!$C$34:$I$43, 7, 0), 0)</f>
        <v>6.7443317422434372</v>
      </c>
      <c r="G36" s="40">
        <f>IFERROR(VLOOKUP(B36,'Halk Eco'!$C$11:$I$20, 7, 0), 0)</f>
        <v>0</v>
      </c>
      <c r="H36" s="40">
        <f>IFERROR(VLOOKUP(B36,Кавадарци!$C$11:$I$20, 7, 0), 0)</f>
        <v>0</v>
      </c>
      <c r="I36" s="40">
        <f>IFERROR(VLOOKUP(B36,Кавадарци!$C$34:$I$43, 7, 0), 0)</f>
        <v>4.4356924360400445</v>
      </c>
      <c r="J36" s="40">
        <f>IFERROR(VLOOKUP(B36,Кавадарци!$C$58:$I$67, 7, 0), 0)</f>
        <v>0</v>
      </c>
      <c r="K36" s="40">
        <f>IFERROR(VLOOKUP(B36,Битола!$C$11:$I$20, 7, 0), 0)</f>
        <v>0</v>
      </c>
      <c r="L36" s="40">
        <f>IFERROR(VLOOKUP(B36,Битола!$C$35:$I$44, 7, 0), 0)</f>
        <v>0</v>
      </c>
      <c r="M36" s="40">
        <f>IFERROR(VLOOKUP(B36,Битола!$C$58:$I$67, 7, 0), 0)</f>
        <v>0</v>
      </c>
      <c r="N36" s="40">
        <f>IFERROR(VLOOKUP(B36,'Велес-Рацин'!$C$11:$I$20, 7, 0), 0)</f>
        <v>0</v>
      </c>
      <c r="O36" s="40">
        <f>IFERROR(VLOOKUP(B36,'Велес-Рацин'!$C$35:$I$44, 7, 0), 0)</f>
        <v>0</v>
      </c>
      <c r="P36" s="40">
        <f>IFERROR(VLOOKUP(B36,Прилеп!$C$11:$I$20, 7, 0), 0)</f>
        <v>0</v>
      </c>
      <c r="Q36" s="40">
        <f>IFERROR(VLOOKUP(B36,Прилеп!$C$35:$I$44, 7, 0), 0)</f>
        <v>0</v>
      </c>
      <c r="R36" s="40">
        <f>IFERROR(VLOOKUP(B36,КRUN!$C$11:$I$20, 7, 0), 0)</f>
        <v>0</v>
      </c>
      <c r="S36" s="40">
        <f>IFERROR(VLOOKUP(B36,КRUN!$C$35:$I$44, 7, 0), 0)</f>
        <v>0</v>
      </c>
      <c r="T36" s="40">
        <f>IFERROR(VLOOKUP(B36,'Охрид Трчат'!$C$11:$I$20, 7, 0), 0)</f>
        <v>0</v>
      </c>
      <c r="U36" s="40">
        <f>IFERROR(VLOOKUP(B36,'Охрид Трчат'!$C$35:$I$44, 7, 0), 0)</f>
        <v>0</v>
      </c>
      <c r="V36"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18.406754488546014</v>
      </c>
      <c r="W36" s="12"/>
      <c r="X36" s="12"/>
    </row>
    <row r="37" spans="1:25" x14ac:dyDescent="0.3">
      <c r="A37" s="31">
        <f t="shared" si="0"/>
        <v>34</v>
      </c>
      <c r="B37" s="44" t="s">
        <v>75</v>
      </c>
      <c r="C37" s="40">
        <f>IFERROR(VLOOKUP(B37,Гевгелија!$C$11:$I$20, 7, 0), 0)</f>
        <v>0</v>
      </c>
      <c r="D37" s="40">
        <f>IFERROR(VLOOKUP(B37,Гевгелија!$C$35:$I$44, 7, 0), 0)</f>
        <v>0</v>
      </c>
      <c r="E37" s="40">
        <f>IFERROR(VLOOKUP(B37,СупериорРанс!$C$11:$I$20, 7, 0), 0)</f>
        <v>0</v>
      </c>
      <c r="F37" s="40">
        <f>IFERROR(VLOOKUP(B37,СупериорРанс!$C$34:$I$43, 7, 0), 0)</f>
        <v>0</v>
      </c>
      <c r="G37" s="40">
        <f>IFERROR(VLOOKUP(B37,'Halk Eco'!$C$11:$I$20, 7, 0), 0)</f>
        <v>0</v>
      </c>
      <c r="H37" s="40">
        <f>IFERROR(VLOOKUP(B37,Кавадарци!$C$11:$I$20, 7, 0), 0)</f>
        <v>0</v>
      </c>
      <c r="I37" s="40">
        <f>IFERROR(VLOOKUP(B37,Кавадарци!$C$34:$I$43, 7, 0), 0)</f>
        <v>0</v>
      </c>
      <c r="J37" s="40">
        <f>IFERROR(VLOOKUP(B37,Кавадарци!$C$58:$I$67, 7, 0), 0)</f>
        <v>9.0014916467780424</v>
      </c>
      <c r="K37" s="40">
        <f>IFERROR(VLOOKUP(B37,Битола!$C$11:$I$20, 7, 0), 0)</f>
        <v>0</v>
      </c>
      <c r="L37" s="40">
        <f>IFERROR(VLOOKUP(B37,Битола!$C$35:$I$44, 7, 0), 0)</f>
        <v>0</v>
      </c>
      <c r="M37" s="40">
        <f>IFERROR(VLOOKUP(B37,Битола!$C$58:$I$67, 7, 0), 0)</f>
        <v>0</v>
      </c>
      <c r="N37" s="40">
        <f>IFERROR(VLOOKUP(B37,'Велес-Рацин'!$C$11:$I$20, 7, 0), 0)</f>
        <v>0</v>
      </c>
      <c r="O37" s="40">
        <f>IFERROR(VLOOKUP(B37,'Велес-Рацин'!$C$35:$I$44, 7, 0), 0)</f>
        <v>0</v>
      </c>
      <c r="P37" s="40">
        <f>IFERROR(VLOOKUP(B37,Прилеп!$C$11:$I$20, 7, 0), 0)</f>
        <v>0</v>
      </c>
      <c r="Q37" s="40">
        <f>IFERROR(VLOOKUP(B37,Прилеп!$C$35:$I$44, 7, 0), 0)</f>
        <v>8.2625298329355612</v>
      </c>
      <c r="R37" s="40">
        <f>IFERROR(VLOOKUP(B37,КRUN!$C$11:$I$20, 7, 0), 0)</f>
        <v>0</v>
      </c>
      <c r="S37" s="40">
        <f>IFERROR(VLOOKUP(B37,КRUN!$C$35:$I$44, 7, 0), 0)</f>
        <v>0</v>
      </c>
      <c r="T37" s="40">
        <f>IFERROR(VLOOKUP(B37,'Охрид Трчат'!$C$11:$I$20, 7, 0), 0)</f>
        <v>0</v>
      </c>
      <c r="U37" s="40">
        <f>IFERROR(VLOOKUP(B37,'Охрид Трчат'!$C$35:$I$44, 7, 0), 0)</f>
        <v>0</v>
      </c>
      <c r="V37"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17.264021479713605</v>
      </c>
      <c r="X37" s="12"/>
      <c r="Y37" s="12"/>
    </row>
    <row r="38" spans="1:25" x14ac:dyDescent="0.3">
      <c r="A38" s="31">
        <f t="shared" si="0"/>
        <v>35</v>
      </c>
      <c r="B38" s="44" t="s">
        <v>120</v>
      </c>
      <c r="C38" s="40">
        <f>IFERROR(VLOOKUP(B38,Гевгелија!$C$11:$I$20, 7, 0), 0)</f>
        <v>0</v>
      </c>
      <c r="D38" s="40">
        <f>IFERROR(VLOOKUP(B38,Гевгелија!$C$35:$I$44, 7, 0), 0)</f>
        <v>0</v>
      </c>
      <c r="E38" s="40">
        <f>IFERROR(VLOOKUP(B38,СупериорРанс!$C$11:$I$20, 7, 0), 0)</f>
        <v>0</v>
      </c>
      <c r="F38" s="40">
        <f>IFERROR(VLOOKUP(B38,СупериорРанс!$C$34:$I$43, 7, 0), 0)</f>
        <v>0</v>
      </c>
      <c r="G38" s="40">
        <f>IFERROR(VLOOKUP(B38,'Halk Eco'!$C$11:$I$20, 7, 0), 0)</f>
        <v>0</v>
      </c>
      <c r="H38" s="40">
        <f>IFERROR(VLOOKUP(B38,Кавадарци!$C$11:$I$20, 7, 0), 0)</f>
        <v>0</v>
      </c>
      <c r="I38" s="40">
        <f>IFERROR(VLOOKUP(B38,Кавадарци!$C$34:$I$43, 7, 0), 0)</f>
        <v>0</v>
      </c>
      <c r="J38" s="40">
        <f>IFERROR(VLOOKUP(B38,Кавадарци!$C$58:$I$67, 7, 0), 0)</f>
        <v>0</v>
      </c>
      <c r="K38" s="40">
        <f>IFERROR(VLOOKUP(B38,Битола!$C$11:$I$20, 7, 0), 0)</f>
        <v>0</v>
      </c>
      <c r="L38" s="40">
        <f>IFERROR(VLOOKUP(B38,Битола!$C$35:$I$44, 7, 0), 0)</f>
        <v>0</v>
      </c>
      <c r="M38" s="40">
        <f>IFERROR(VLOOKUP(B38,Битола!$C$58:$I$67, 7, 0), 0)</f>
        <v>0</v>
      </c>
      <c r="N38" s="40">
        <f>IFERROR(VLOOKUP(B38,'Велес-Рацин'!$C$11:$I$20, 7, 0), 0)</f>
        <v>0</v>
      </c>
      <c r="O38" s="40">
        <f>IFERROR(VLOOKUP(B38,'Велес-Рацин'!$C$35:$I$44, 7, 0), 0)</f>
        <v>0</v>
      </c>
      <c r="P38" s="40">
        <f>IFERROR(VLOOKUP(B38,Прилеп!$C$11:$I$20, 7, 0), 0)</f>
        <v>0</v>
      </c>
      <c r="Q38" s="40">
        <f>IFERROR(VLOOKUP(B38,Прилеп!$C$35:$I$44, 7, 0), 0)</f>
        <v>9.4683770883054894</v>
      </c>
      <c r="R38" s="40">
        <f>IFERROR(VLOOKUP(B38,КRUN!$C$11:$I$20, 7, 0), 0)</f>
        <v>0</v>
      </c>
      <c r="S38" s="40">
        <f>IFERROR(VLOOKUP(B38,КRUN!$C$35:$I$44, 7, 0), 0)</f>
        <v>7.696002386634845</v>
      </c>
      <c r="T38" s="40">
        <f>IFERROR(VLOOKUP(B38,'Охрид Трчат'!$C$11:$I$20, 7, 0), 0)</f>
        <v>0</v>
      </c>
      <c r="U38" s="40">
        <f>IFERROR(VLOOKUP(B38,'Охрид Трчат'!$C$35:$I$44, 7, 0), 0)</f>
        <v>0</v>
      </c>
      <c r="V38"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17.164379474940333</v>
      </c>
      <c r="X38" s="12"/>
      <c r="Y38" s="12"/>
    </row>
    <row r="39" spans="1:25" x14ac:dyDescent="0.3">
      <c r="A39" s="31">
        <f t="shared" si="0"/>
        <v>36</v>
      </c>
      <c r="B39" s="44" t="s">
        <v>58</v>
      </c>
      <c r="C39" s="38">
        <f>IFERROR(VLOOKUP(B39,Гевгелија!$C$11:$I$20, 7, 0), 0)</f>
        <v>0</v>
      </c>
      <c r="D39" s="38">
        <f>IFERROR(VLOOKUP(B39,Гевгелија!$C$35:$I$44, 7, 0), 0)</f>
        <v>0</v>
      </c>
      <c r="E39" s="38">
        <f>IFERROR(VLOOKUP(B39,СупериорРанс!$C$11:$I$20, 7, 0), 0)</f>
        <v>0</v>
      </c>
      <c r="F39" s="38">
        <f>IFERROR(VLOOKUP(B39,СупериорРанс!$C$34:$I$43, 7, 0), 0)</f>
        <v>0</v>
      </c>
      <c r="G39" s="38">
        <f>IFERROR(VLOOKUP(B39,'Halk Eco'!$C$11:$I$20, 7, 0), 0)</f>
        <v>0</v>
      </c>
      <c r="H39" s="38">
        <f>IFERROR(VLOOKUP(B39,Кавадарци!$C$11:$I$20, 7, 0), 0)</f>
        <v>16.80486852382192</v>
      </c>
      <c r="I39" s="38">
        <f>IFERROR(VLOOKUP(B39,Кавадарци!$C$34:$I$43, 7, 0), 0)</f>
        <v>0</v>
      </c>
      <c r="J39" s="38">
        <f>IFERROR(VLOOKUP(B39,Кавадарци!$C$58:$I$67, 7, 0), 0)</f>
        <v>0</v>
      </c>
      <c r="K39" s="38">
        <f>IFERROR(VLOOKUP(B39,Битола!$C$11:$I$20, 7, 0), 0)</f>
        <v>0</v>
      </c>
      <c r="L39" s="38">
        <f>IFERROR(VLOOKUP(B39,Битола!$C$35:$I$44, 7, 0), 0)</f>
        <v>0</v>
      </c>
      <c r="M39" s="38">
        <f>IFERROR(VLOOKUP(B39,Битола!$C$58:$I$67, 7, 0), 0)</f>
        <v>0</v>
      </c>
      <c r="N39" s="38">
        <f>IFERROR(VLOOKUP(B39,'Велес-Рацин'!$C$11:$I$20, 7, 0), 0)</f>
        <v>0</v>
      </c>
      <c r="O39" s="38">
        <f>IFERROR(VLOOKUP(B39,'Велес-Рацин'!$C$35:$I$44, 7, 0), 0)</f>
        <v>0</v>
      </c>
      <c r="P39" s="38">
        <f>IFERROR(VLOOKUP(B39,Прилеп!$C$11:$I$20, 7, 0), 0)</f>
        <v>0</v>
      </c>
      <c r="Q39" s="38">
        <f>IFERROR(VLOOKUP(B39,Прилеп!$C$35:$I$44, 7, 0), 0)</f>
        <v>0</v>
      </c>
      <c r="R39" s="38">
        <f>IFERROR(VLOOKUP(B39,КRUN!$C$11:$I$20, 7, 0), 0)</f>
        <v>0</v>
      </c>
      <c r="S39" s="38">
        <f>IFERROR(VLOOKUP(B39,КRUN!$C$35:$I$44, 7, 0), 0)</f>
        <v>0</v>
      </c>
      <c r="T39" s="38">
        <f>IFERROR(VLOOKUP(B39,'Охрид Трчат'!$C$11:$I$20, 7, 0), 0)</f>
        <v>0</v>
      </c>
      <c r="U39" s="38">
        <f>IFERROR(VLOOKUP(B39,'Охрид Трчат'!$C$35:$I$44, 7, 0), 0)</f>
        <v>0</v>
      </c>
      <c r="V39"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16.80486852382192</v>
      </c>
      <c r="X39" s="12"/>
      <c r="Y39" s="12"/>
    </row>
    <row r="40" spans="1:25" x14ac:dyDescent="0.3">
      <c r="A40" s="31">
        <f t="shared" si="0"/>
        <v>37</v>
      </c>
      <c r="B40" s="44" t="s">
        <v>104</v>
      </c>
      <c r="C40" s="40">
        <f>IFERROR(VLOOKUP(B40,Гевгелија!$C$11:$I$20, 7, 0), 0)</f>
        <v>0</v>
      </c>
      <c r="D40" s="40">
        <f>IFERROR(VLOOKUP(B40,Гевгелија!$C$35:$I$44, 7, 0), 0)</f>
        <v>0</v>
      </c>
      <c r="E40" s="40">
        <f>IFERROR(VLOOKUP(B40,СупериорРанс!$C$11:$I$20, 7, 0), 0)</f>
        <v>0</v>
      </c>
      <c r="F40" s="40">
        <f>IFERROR(VLOOKUP(B40,СупериорРанс!$C$34:$I$43, 7, 0), 0)</f>
        <v>0</v>
      </c>
      <c r="G40" s="40">
        <f>IFERROR(VLOOKUP(B40,'Halk Eco'!$C$11:$I$20, 7, 0), 0)</f>
        <v>0</v>
      </c>
      <c r="H40" s="40">
        <f>IFERROR(VLOOKUP(B40,Кавадарци!$C$11:$I$20, 7, 0), 0)</f>
        <v>0</v>
      </c>
      <c r="I40" s="40">
        <f>IFERROR(VLOOKUP(B40,Кавадарци!$C$34:$I$43, 7, 0), 0)</f>
        <v>0</v>
      </c>
      <c r="J40" s="40">
        <f>IFERROR(VLOOKUP(B40,Кавадарци!$C$58:$I$67, 7, 0), 0)</f>
        <v>0</v>
      </c>
      <c r="K40" s="40">
        <f>IFERROR(VLOOKUP(B40,Битола!$C$11:$I$20, 7, 0), 0)</f>
        <v>0</v>
      </c>
      <c r="L40" s="40">
        <f>IFERROR(VLOOKUP(B40,Битола!$C$35:$I$44, 7, 0), 0)</f>
        <v>0</v>
      </c>
      <c r="M40" s="40">
        <f>IFERROR(VLOOKUP(B40,Битола!$C$58:$I$67, 7, 0), 0)</f>
        <v>10.082637231503581</v>
      </c>
      <c r="N40" s="40">
        <f>IFERROR(VLOOKUP(B40,'Велес-Рацин'!$C$11:$I$20, 7, 0), 0)</f>
        <v>0</v>
      </c>
      <c r="O40" s="40">
        <f>IFERROR(VLOOKUP(B40,'Велес-Рацин'!$C$35:$I$44, 7, 0), 0)</f>
        <v>0</v>
      </c>
      <c r="P40" s="40">
        <f>IFERROR(VLOOKUP(B40,Прилеп!$C$11:$I$20, 7, 0), 0)</f>
        <v>0</v>
      </c>
      <c r="Q40" s="40">
        <f>IFERROR(VLOOKUP(B40,Прилеп!$C$35:$I$44, 7, 0), 0)</f>
        <v>0</v>
      </c>
      <c r="R40" s="40">
        <f>IFERROR(VLOOKUP(B40,КRUN!$C$11:$I$20, 7, 0), 0)</f>
        <v>0</v>
      </c>
      <c r="S40" s="40">
        <f>IFERROR(VLOOKUP(B40,КRUN!$C$35:$I$44, 7, 0), 0)</f>
        <v>6.6396181384248214</v>
      </c>
      <c r="T40" s="40">
        <f>IFERROR(VLOOKUP(B40,'Охрид Трчат'!$C$11:$I$20, 7, 0), 0)</f>
        <v>0</v>
      </c>
      <c r="U40" s="40">
        <f>IFERROR(VLOOKUP(B40,'Охрид Трчат'!$C$35:$I$44, 7, 0), 0)</f>
        <v>0</v>
      </c>
      <c r="V4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16.722255369928401</v>
      </c>
      <c r="X40" s="12"/>
      <c r="Y40" s="12"/>
    </row>
    <row r="41" spans="1:25" x14ac:dyDescent="0.3">
      <c r="A41" s="31">
        <f t="shared" si="0"/>
        <v>38</v>
      </c>
      <c r="B41" s="44" t="s">
        <v>65</v>
      </c>
      <c r="C41" s="40">
        <f>IFERROR(VLOOKUP(B41,Гевгелија!$C$11:$I$20, 7, 0), 0)</f>
        <v>0</v>
      </c>
      <c r="D41" s="40">
        <f>IFERROR(VLOOKUP(B41,Гевгелија!$C$35:$I$44, 7, 0), 0)</f>
        <v>0</v>
      </c>
      <c r="E41" s="40">
        <f>IFERROR(VLOOKUP(B41,СупериорРанс!$C$11:$I$20, 7, 0), 0)</f>
        <v>0</v>
      </c>
      <c r="F41" s="40">
        <f>IFERROR(VLOOKUP(B41,СупериорРанс!$C$34:$I$43, 7, 0), 0)</f>
        <v>0</v>
      </c>
      <c r="G41" s="40">
        <f>IFERROR(VLOOKUP(B41,'Halk Eco'!$C$11:$I$20, 7, 0), 0)</f>
        <v>0</v>
      </c>
      <c r="H41" s="40">
        <f>IFERROR(VLOOKUP(B41,Кавадарци!$C$11:$I$20, 7, 0), 0)</f>
        <v>5.9216349908877888</v>
      </c>
      <c r="I41" s="40">
        <f>IFERROR(VLOOKUP(B41,Кавадарци!$C$34:$I$43, 7, 0), 0)</f>
        <v>0</v>
      </c>
      <c r="J41" s="40">
        <f>IFERROR(VLOOKUP(B41,Кавадарци!$C$58:$I$67, 7, 0), 0)</f>
        <v>0</v>
      </c>
      <c r="K41" s="40">
        <f>IFERROR(VLOOKUP(B41,Битола!$C$11:$I$20, 7, 0), 0)</f>
        <v>0</v>
      </c>
      <c r="L41" s="40">
        <f>IFERROR(VLOOKUP(B41,Битола!$C$35:$I$44, 7, 0), 0)</f>
        <v>0</v>
      </c>
      <c r="M41" s="40">
        <f>IFERROR(VLOOKUP(B41,Битола!$C$58:$I$67, 7, 0), 0)</f>
        <v>0</v>
      </c>
      <c r="N41" s="40">
        <f>IFERROR(VLOOKUP(B41,'Велес-Рацин'!$C$11:$I$20, 7, 0), 0)</f>
        <v>10.190767519466075</v>
      </c>
      <c r="O41" s="40">
        <f>IFERROR(VLOOKUP(B41,'Велес-Рацин'!$C$35:$I$44, 7, 0), 0)</f>
        <v>0</v>
      </c>
      <c r="P41" s="40">
        <f>IFERROR(VLOOKUP(B41,Прилеп!$C$11:$I$20, 7, 0), 0)</f>
        <v>0</v>
      </c>
      <c r="Q41" s="40">
        <f>IFERROR(VLOOKUP(B41,Прилеп!$C$35:$I$44, 7, 0), 0)</f>
        <v>0</v>
      </c>
      <c r="R41" s="40">
        <f>IFERROR(VLOOKUP(B41,КRUN!$C$11:$I$20, 7, 0), 0)</f>
        <v>0</v>
      </c>
      <c r="S41" s="40">
        <f>IFERROR(VLOOKUP(B41,КRUN!$C$35:$I$44, 7, 0), 0)</f>
        <v>0</v>
      </c>
      <c r="T41" s="40">
        <f>IFERROR(VLOOKUP(B41,'Охрид Трчат'!$C$11:$I$20, 7, 0), 0)</f>
        <v>0</v>
      </c>
      <c r="U41" s="40">
        <f>IFERROR(VLOOKUP(B41,'Охрид Трчат'!$C$35:$I$44, 7, 0), 0)</f>
        <v>0</v>
      </c>
      <c r="V41"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16.112402510353864</v>
      </c>
      <c r="X41" s="12"/>
      <c r="Y41" s="12"/>
    </row>
    <row r="42" spans="1:25" x14ac:dyDescent="0.3">
      <c r="A42" s="31">
        <f t="shared" si="0"/>
        <v>39</v>
      </c>
      <c r="B42" s="44" t="s">
        <v>69</v>
      </c>
      <c r="C42" s="40">
        <f>IFERROR(VLOOKUP(B42,Гевгелија!$C$11:$I$20, 7, 0), 0)</f>
        <v>0</v>
      </c>
      <c r="D42" s="40">
        <f>IFERROR(VLOOKUP(B42,Гевгелија!$C$35:$I$44, 7, 0), 0)</f>
        <v>0</v>
      </c>
      <c r="E42" s="40">
        <f>IFERROR(VLOOKUP(B42,СупериорРанс!$C$11:$I$20, 7, 0), 0)</f>
        <v>0</v>
      </c>
      <c r="F42" s="40">
        <f>IFERROR(VLOOKUP(B42,СупериорРанс!$C$34:$I$43, 7, 0), 0)</f>
        <v>0</v>
      </c>
      <c r="G42" s="40">
        <f>IFERROR(VLOOKUP(B42,'Halk Eco'!$C$11:$I$20, 7, 0), 0)</f>
        <v>0</v>
      </c>
      <c r="H42" s="40">
        <f>IFERROR(VLOOKUP(B42,Кавадарци!$C$11:$I$20, 7, 0), 0)</f>
        <v>0</v>
      </c>
      <c r="I42" s="40">
        <f>IFERROR(VLOOKUP(B42,Кавадарци!$C$34:$I$43, 7, 0), 0)</f>
        <v>8.6377919911012242</v>
      </c>
      <c r="J42" s="40">
        <f>IFERROR(VLOOKUP(B42,Кавадарци!$C$58:$I$67, 7, 0), 0)</f>
        <v>0</v>
      </c>
      <c r="K42" s="40">
        <f>IFERROR(VLOOKUP(B42,Битола!$C$11:$I$20, 7, 0), 0)</f>
        <v>0</v>
      </c>
      <c r="L42" s="40">
        <f>IFERROR(VLOOKUP(B42,Битола!$C$35:$I$44, 7, 0), 0)</f>
        <v>0</v>
      </c>
      <c r="M42" s="40">
        <f>IFERROR(VLOOKUP(B42,Битола!$C$58:$I$67, 7, 0), 0)</f>
        <v>0</v>
      </c>
      <c r="N42" s="40">
        <f>IFERROR(VLOOKUP(B42,'Велес-Рацин'!$C$11:$I$20, 7, 0), 0)</f>
        <v>6.71329254727475</v>
      </c>
      <c r="O42" s="40">
        <f>IFERROR(VLOOKUP(B42,'Велес-Рацин'!$C$35:$I$44, 7, 0), 0)</f>
        <v>0</v>
      </c>
      <c r="P42" s="40">
        <f>IFERROR(VLOOKUP(B42,Прилеп!$C$11:$I$20, 7, 0), 0)</f>
        <v>0</v>
      </c>
      <c r="Q42" s="40">
        <f>IFERROR(VLOOKUP(B42,Прилеп!$C$35:$I$44, 7, 0), 0)</f>
        <v>0</v>
      </c>
      <c r="R42" s="40">
        <f>IFERROR(VLOOKUP(B42,КRUN!$C$11:$I$20, 7, 0), 0)</f>
        <v>0</v>
      </c>
      <c r="S42" s="40">
        <f>IFERROR(VLOOKUP(B42,КRUN!$C$35:$I$44, 7, 0), 0)</f>
        <v>0</v>
      </c>
      <c r="T42" s="40">
        <f>IFERROR(VLOOKUP(B42,'Охрид Трчат'!$C$11:$I$20, 7, 0), 0)</f>
        <v>0</v>
      </c>
      <c r="U42" s="40">
        <f>IFERROR(VLOOKUP(B42,'Охрид Трчат'!$C$35:$I$44, 7, 0), 0)</f>
        <v>0</v>
      </c>
      <c r="V42"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15.351084538375975</v>
      </c>
      <c r="X42" s="12"/>
      <c r="Y42" s="12"/>
    </row>
    <row r="43" spans="1:25" x14ac:dyDescent="0.3">
      <c r="A43" s="31">
        <f t="shared" si="0"/>
        <v>40</v>
      </c>
      <c r="B43" s="44" t="s">
        <v>125</v>
      </c>
      <c r="C43" s="40">
        <f>IFERROR(VLOOKUP(B43,Гевгелија!$C$11:$I$20, 7, 0), 0)</f>
        <v>0</v>
      </c>
      <c r="D43" s="40">
        <f>IFERROR(VLOOKUP(B43,Гевгелија!$C$35:$I$44, 7, 0), 0)</f>
        <v>0</v>
      </c>
      <c r="E43" s="40">
        <f>IFERROR(VLOOKUP(B43,СупериорРанс!$C$11:$I$20, 7, 0), 0)</f>
        <v>0</v>
      </c>
      <c r="F43" s="40">
        <f>IFERROR(VLOOKUP(B43,СупериорРанс!$C$34:$I$43, 7, 0), 0)</f>
        <v>0</v>
      </c>
      <c r="G43" s="40">
        <f>IFERROR(VLOOKUP(B43,'Halk Eco'!$C$11:$I$20, 7, 0), 0)</f>
        <v>0</v>
      </c>
      <c r="H43" s="40">
        <f>IFERROR(VLOOKUP(B43,Кавадарци!$C$11:$I$20, 7, 0), 0)</f>
        <v>0</v>
      </c>
      <c r="I43" s="40">
        <f>IFERROR(VLOOKUP(B43,Кавадарци!$C$34:$I$43, 7, 0), 0)</f>
        <v>0</v>
      </c>
      <c r="J43" s="40">
        <f>IFERROR(VLOOKUP(B43,Кавадарци!$C$58:$I$67, 7, 0), 0)</f>
        <v>0</v>
      </c>
      <c r="K43" s="40">
        <f>IFERROR(VLOOKUP(B43,Битола!$C$11:$I$20, 7, 0), 0)</f>
        <v>0</v>
      </c>
      <c r="L43" s="40">
        <f>IFERROR(VLOOKUP(B43,Битола!$C$35:$I$44, 7, 0), 0)</f>
        <v>0</v>
      </c>
      <c r="M43" s="40">
        <f>IFERROR(VLOOKUP(B43,Битола!$C$58:$I$67, 7, 0), 0)</f>
        <v>0</v>
      </c>
      <c r="N43" s="40">
        <f>IFERROR(VLOOKUP(B43,'Велес-Рацин'!$C$11:$I$20, 7, 0), 0)</f>
        <v>0</v>
      </c>
      <c r="O43" s="40">
        <f>IFERROR(VLOOKUP(B43,'Велес-Рацин'!$C$35:$I$44, 7, 0), 0)</f>
        <v>0</v>
      </c>
      <c r="P43" s="40">
        <f>IFERROR(VLOOKUP(B43,Прилеп!$C$11:$I$20, 7, 0), 0)</f>
        <v>0</v>
      </c>
      <c r="Q43" s="40">
        <f>IFERROR(VLOOKUP(B43,Прилеп!$C$35:$I$44, 7, 0), 0)</f>
        <v>0</v>
      </c>
      <c r="R43" s="40">
        <f>IFERROR(VLOOKUP(B43,КRUN!$C$11:$I$20, 7, 0), 0)</f>
        <v>9.0216907675194662</v>
      </c>
      <c r="S43" s="40">
        <f>IFERROR(VLOOKUP(B43,КRUN!$C$35:$I$44, 7, 0), 0)</f>
        <v>0</v>
      </c>
      <c r="T43" s="40">
        <f>IFERROR(VLOOKUP(B43,'Охрид Трчат'!$C$11:$I$20, 7, 0), 0)</f>
        <v>0</v>
      </c>
      <c r="U43" s="40">
        <f>IFERROR(VLOOKUP(B43,'Охрид Трчат'!$C$35:$I$44, 7, 0), 0)</f>
        <v>6.2139021479713596</v>
      </c>
      <c r="V43"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15.235592915490827</v>
      </c>
      <c r="X43" s="12"/>
      <c r="Y43" s="12"/>
    </row>
    <row r="44" spans="1:25" x14ac:dyDescent="0.3">
      <c r="A44" s="31">
        <f t="shared" si="0"/>
        <v>41</v>
      </c>
      <c r="B44" s="44" t="s">
        <v>94</v>
      </c>
      <c r="C44" s="40">
        <f>IFERROR(VLOOKUP(B44,Гевгелија!$C$11:$I$20, 7, 0), 0)</f>
        <v>0</v>
      </c>
      <c r="D44" s="40">
        <f>IFERROR(VLOOKUP(B44,Гевгелија!$C$35:$I$44, 7, 0), 0)</f>
        <v>0</v>
      </c>
      <c r="E44" s="40">
        <f>IFERROR(VLOOKUP(B44,СупериорРанс!$C$11:$I$20, 7, 0), 0)</f>
        <v>0</v>
      </c>
      <c r="F44" s="40">
        <f>IFERROR(VLOOKUP(B44,СупериорРанс!$C$34:$I$43, 7, 0), 0)</f>
        <v>0</v>
      </c>
      <c r="G44" s="40">
        <f>IFERROR(VLOOKUP(B44,'Halk Eco'!$C$11:$I$20, 7, 0), 0)</f>
        <v>0</v>
      </c>
      <c r="H44" s="40">
        <f>IFERROR(VLOOKUP(B44,Кавадарци!$C$11:$I$20, 7, 0), 0)</f>
        <v>0</v>
      </c>
      <c r="I44" s="40">
        <f>IFERROR(VLOOKUP(B44,Кавадарци!$C$34:$I$43, 7, 0), 0)</f>
        <v>0</v>
      </c>
      <c r="J44" s="40">
        <f>IFERROR(VLOOKUP(B44,Кавадарци!$C$58:$I$67, 7, 0), 0)</f>
        <v>0</v>
      </c>
      <c r="K44" s="40">
        <f>IFERROR(VLOOKUP(B44,Битола!$C$11:$I$20, 7, 0), 0)</f>
        <v>9.1208018745118444</v>
      </c>
      <c r="L44" s="40">
        <f>IFERROR(VLOOKUP(B44,Битола!$C$35:$I$44, 7, 0), 0)</f>
        <v>0</v>
      </c>
      <c r="M44" s="40">
        <f>IFERROR(VLOOKUP(B44,Битола!$C$58:$I$67, 7, 0), 0)</f>
        <v>0</v>
      </c>
      <c r="N44" s="40">
        <f>IFERROR(VLOOKUP(B44,'Велес-Рацин'!$C$11:$I$20, 7, 0), 0)</f>
        <v>5.6045606229143488</v>
      </c>
      <c r="O44" s="40">
        <f>IFERROR(VLOOKUP(B44,'Велес-Рацин'!$C$35:$I$44, 7, 0), 0)</f>
        <v>0</v>
      </c>
      <c r="P44" s="40">
        <f>IFERROR(VLOOKUP(B44,Прилеп!$C$11:$I$20, 7, 0), 0)</f>
        <v>0</v>
      </c>
      <c r="Q44" s="40">
        <f>IFERROR(VLOOKUP(B44,Прилеп!$C$35:$I$44, 7, 0), 0)</f>
        <v>0</v>
      </c>
      <c r="R44" s="40">
        <f>IFERROR(VLOOKUP(B44,КRUN!$C$11:$I$20, 7, 0), 0)</f>
        <v>0</v>
      </c>
      <c r="S44" s="40">
        <f>IFERROR(VLOOKUP(B44,КRUN!$C$35:$I$44, 7, 0), 0)</f>
        <v>0</v>
      </c>
      <c r="T44" s="40">
        <f>IFERROR(VLOOKUP(B44,'Охрид Трчат'!$C$11:$I$20, 7, 0), 0)</f>
        <v>0</v>
      </c>
      <c r="U44" s="40">
        <f>IFERROR(VLOOKUP(B44,'Охрид Трчат'!$C$35:$I$44, 7, 0), 0)</f>
        <v>0</v>
      </c>
      <c r="V44"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14.725362497426193</v>
      </c>
      <c r="X44" s="12"/>
      <c r="Y44" s="12"/>
    </row>
    <row r="45" spans="1:25" x14ac:dyDescent="0.3">
      <c r="A45" s="31">
        <f t="shared" si="0"/>
        <v>42</v>
      </c>
      <c r="B45" s="44" t="s">
        <v>66</v>
      </c>
      <c r="C45" s="40">
        <f>IFERROR(VLOOKUP(B45,Гевгелија!$C$11:$I$20, 7, 0), 0)</f>
        <v>0</v>
      </c>
      <c r="D45" s="40">
        <f>IFERROR(VLOOKUP(B45,Гевгелија!$C$35:$I$44, 7, 0), 0)</f>
        <v>0</v>
      </c>
      <c r="E45" s="40">
        <f>IFERROR(VLOOKUP(B45,СупериорРанс!$C$11:$I$20, 7, 0), 0)</f>
        <v>0</v>
      </c>
      <c r="F45" s="40">
        <f>IFERROR(VLOOKUP(B45,СупериорРанс!$C$34:$I$43, 7, 0), 0)</f>
        <v>0</v>
      </c>
      <c r="G45" s="40">
        <f>IFERROR(VLOOKUP(B45,'Halk Eco'!$C$11:$I$20, 7, 0), 0)</f>
        <v>0</v>
      </c>
      <c r="H45" s="40">
        <f>IFERROR(VLOOKUP(B45,Кавадарци!$C$11:$I$20, 7, 0), 0)</f>
        <v>0</v>
      </c>
      <c r="I45" s="40">
        <f>IFERROR(VLOOKUP(B45,Кавадарци!$C$34:$I$43, 7, 0), 0)</f>
        <v>14.318548387096776</v>
      </c>
      <c r="J45" s="40">
        <f>IFERROR(VLOOKUP(B45,Кавадарци!$C$58:$I$67, 7, 0), 0)</f>
        <v>0</v>
      </c>
      <c r="K45" s="40">
        <f>IFERROR(VLOOKUP(B45,Битола!$C$11:$I$20, 7, 0), 0)</f>
        <v>0</v>
      </c>
      <c r="L45" s="40">
        <f>IFERROR(VLOOKUP(B45,Битола!$C$35:$I$44, 7, 0), 0)</f>
        <v>0</v>
      </c>
      <c r="M45" s="40">
        <f>IFERROR(VLOOKUP(B45,Битола!$C$58:$I$67, 7, 0), 0)</f>
        <v>0</v>
      </c>
      <c r="N45" s="40">
        <f>IFERROR(VLOOKUP(B45,'Велес-Рацин'!$C$11:$I$20, 7, 0), 0)</f>
        <v>0</v>
      </c>
      <c r="O45" s="40">
        <f>IFERROR(VLOOKUP(B45,'Велес-Рацин'!$C$35:$I$44, 7, 0), 0)</f>
        <v>0</v>
      </c>
      <c r="P45" s="40">
        <f>IFERROR(VLOOKUP(B45,Прилеп!$C$11:$I$20, 7, 0), 0)</f>
        <v>0</v>
      </c>
      <c r="Q45" s="40">
        <f>IFERROR(VLOOKUP(B45,Прилеп!$C$35:$I$44, 7, 0), 0)</f>
        <v>0</v>
      </c>
      <c r="R45" s="40">
        <f>IFERROR(VLOOKUP(B45,КRUN!$C$11:$I$20, 7, 0), 0)</f>
        <v>0</v>
      </c>
      <c r="S45" s="40">
        <f>IFERROR(VLOOKUP(B45,КRUN!$C$35:$I$44, 7, 0), 0)</f>
        <v>0</v>
      </c>
      <c r="T45" s="40">
        <f>IFERROR(VLOOKUP(B45,'Охрид Трчат'!$C$11:$I$20, 7, 0), 0)</f>
        <v>0</v>
      </c>
      <c r="U45" s="40">
        <f>IFERROR(VLOOKUP(B45,'Охрид Трчат'!$C$35:$I$44, 7, 0), 0)</f>
        <v>0</v>
      </c>
      <c r="V45"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14.318548387096776</v>
      </c>
      <c r="X45" s="12"/>
      <c r="Y45" s="12"/>
    </row>
    <row r="46" spans="1:25" x14ac:dyDescent="0.3">
      <c r="A46" s="31">
        <f t="shared" si="0"/>
        <v>43</v>
      </c>
      <c r="B46" s="44" t="s">
        <v>103</v>
      </c>
      <c r="C46" s="40">
        <f>IFERROR(VLOOKUP(B46,Гевгелија!$C$11:$I$20, 7, 0), 0)</f>
        <v>0</v>
      </c>
      <c r="D46" s="40">
        <f>IFERROR(VLOOKUP(B46,Гевгелија!$C$35:$I$44, 7, 0), 0)</f>
        <v>0</v>
      </c>
      <c r="E46" s="40">
        <f>IFERROR(VLOOKUP(B46,СупериорРанс!$C$11:$I$20, 7, 0), 0)</f>
        <v>0</v>
      </c>
      <c r="F46" s="40">
        <f>IFERROR(VLOOKUP(B46,СупериорРанс!$C$34:$I$43, 7, 0), 0)</f>
        <v>0</v>
      </c>
      <c r="G46" s="40">
        <f>IFERROR(VLOOKUP(B46,'Halk Eco'!$C$11:$I$20, 7, 0), 0)</f>
        <v>0</v>
      </c>
      <c r="H46" s="40">
        <f>IFERROR(VLOOKUP(B46,Кавадарци!$C$11:$I$20, 7, 0), 0)</f>
        <v>0</v>
      </c>
      <c r="I46" s="40">
        <f>IFERROR(VLOOKUP(B46,Кавадарци!$C$34:$I$43, 7, 0), 0)</f>
        <v>0</v>
      </c>
      <c r="J46" s="40">
        <f>IFERROR(VLOOKUP(B46,Кавадарци!$C$58:$I$67, 7, 0), 0)</f>
        <v>0</v>
      </c>
      <c r="K46" s="40">
        <f>IFERROR(VLOOKUP(B46,Битола!$C$11:$I$20, 7, 0), 0)</f>
        <v>0</v>
      </c>
      <c r="L46" s="40">
        <f>IFERROR(VLOOKUP(B46,Битола!$C$35:$I$44, 7, 0), 0)</f>
        <v>5.5763348164627367</v>
      </c>
      <c r="M46" s="40">
        <f>IFERROR(VLOOKUP(B46,Битола!$C$58:$I$67, 7, 0), 0)</f>
        <v>0</v>
      </c>
      <c r="N46" s="40">
        <f>IFERROR(VLOOKUP(B46,'Велес-Рацин'!$C$11:$I$20, 7, 0), 0)</f>
        <v>0</v>
      </c>
      <c r="O46" s="40">
        <f>IFERROR(VLOOKUP(B46,'Велес-Рацин'!$C$35:$I$44, 7, 0), 0)</f>
        <v>0</v>
      </c>
      <c r="P46" s="40">
        <f>IFERROR(VLOOKUP(B46,Прилеп!$C$11:$I$20, 7, 0), 0)</f>
        <v>0</v>
      </c>
      <c r="Q46" s="40">
        <f>IFERROR(VLOOKUP(B46,Прилеп!$C$35:$I$44, 7, 0), 0)</f>
        <v>0</v>
      </c>
      <c r="R46" s="40">
        <f>IFERROR(VLOOKUP(B46,КRUN!$C$11:$I$20, 7, 0), 0)</f>
        <v>0</v>
      </c>
      <c r="S46" s="40">
        <f>IFERROR(VLOOKUP(B46,КRUN!$C$35:$I$44, 7, 0), 0)</f>
        <v>0</v>
      </c>
      <c r="T46" s="40">
        <f>IFERROR(VLOOKUP(B46,'Охрид Трчат'!$C$11:$I$20, 7, 0), 0)</f>
        <v>0</v>
      </c>
      <c r="U46" s="40">
        <f>IFERROR(VLOOKUP(B46,'Охрид Трчат'!$C$35:$I$44, 7, 0), 0)</f>
        <v>8.3508353221957048</v>
      </c>
      <c r="V46"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13.927170138658441</v>
      </c>
      <c r="X46" s="12"/>
      <c r="Y46" s="12"/>
    </row>
    <row r="47" spans="1:25" x14ac:dyDescent="0.3">
      <c r="A47" s="31">
        <f t="shared" si="0"/>
        <v>44</v>
      </c>
      <c r="B47" s="44" t="s">
        <v>108</v>
      </c>
      <c r="C47" s="40">
        <f>IFERROR(VLOOKUP(B47,Гевгелија!$C$11:$I$20, 7, 0), 0)</f>
        <v>0</v>
      </c>
      <c r="D47" s="40">
        <f>IFERROR(VLOOKUP(B47,Гевгелија!$C$35:$I$44, 7, 0), 0)</f>
        <v>0</v>
      </c>
      <c r="E47" s="40">
        <f>IFERROR(VLOOKUP(B47,СупериорРанс!$C$11:$I$20, 7, 0), 0)</f>
        <v>0</v>
      </c>
      <c r="F47" s="40">
        <f>IFERROR(VLOOKUP(B47,СупериорРанс!$C$34:$I$43, 7, 0), 0)</f>
        <v>0</v>
      </c>
      <c r="G47" s="40">
        <f>IFERROR(VLOOKUP(B47,'Halk Eco'!$C$11:$I$20, 7, 0), 0)</f>
        <v>0</v>
      </c>
      <c r="H47" s="40">
        <f>IFERROR(VLOOKUP(B47,Кавадарци!$C$11:$I$20, 7, 0), 0)</f>
        <v>0</v>
      </c>
      <c r="I47" s="40">
        <f>IFERROR(VLOOKUP(B47,Кавадарци!$C$34:$I$43, 7, 0), 0)</f>
        <v>0</v>
      </c>
      <c r="J47" s="40">
        <f>IFERROR(VLOOKUP(B47,Кавадарци!$C$58:$I$67, 7, 0), 0)</f>
        <v>0</v>
      </c>
      <c r="K47" s="40">
        <f>IFERROR(VLOOKUP(B47,Битола!$C$11:$I$20, 7, 0), 0)</f>
        <v>0</v>
      </c>
      <c r="L47" s="40">
        <f>IFERROR(VLOOKUP(B47,Битола!$C$35:$I$44, 7, 0), 0)</f>
        <v>0</v>
      </c>
      <c r="M47" s="40">
        <f>IFERROR(VLOOKUP(B47,Битола!$C$58:$I$67, 7, 0), 0)</f>
        <v>5.3093675417661093</v>
      </c>
      <c r="N47" s="40">
        <f>IFERROR(VLOOKUP(B47,'Велес-Рацин'!$C$11:$I$20, 7, 0), 0)</f>
        <v>0</v>
      </c>
      <c r="O47" s="40">
        <f>IFERROR(VLOOKUP(B47,'Велес-Рацин'!$C$35:$I$44, 7, 0), 0)</f>
        <v>8.2601431980906916</v>
      </c>
      <c r="P47" s="40">
        <f>IFERROR(VLOOKUP(B47,Прилеп!$C$11:$I$20, 7, 0), 0)</f>
        <v>0</v>
      </c>
      <c r="Q47" s="40">
        <f>IFERROR(VLOOKUP(B47,Прилеп!$C$35:$I$44, 7, 0), 0)</f>
        <v>0</v>
      </c>
      <c r="R47" s="40">
        <f>IFERROR(VLOOKUP(B47,КRUN!$C$11:$I$20, 7, 0), 0)</f>
        <v>0</v>
      </c>
      <c r="S47" s="40">
        <f>IFERROR(VLOOKUP(B47,КRUN!$C$35:$I$44, 7, 0), 0)</f>
        <v>0</v>
      </c>
      <c r="T47" s="40">
        <f>IFERROR(VLOOKUP(B47,'Охрид Трчат'!$C$11:$I$20, 7, 0), 0)</f>
        <v>0</v>
      </c>
      <c r="U47" s="40">
        <f>IFERROR(VLOOKUP(B47,'Охрид Трчат'!$C$35:$I$44, 7, 0), 0)</f>
        <v>0</v>
      </c>
      <c r="V47"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13.569510739856801</v>
      </c>
      <c r="X47" s="12"/>
      <c r="Y47" s="12"/>
    </row>
    <row r="48" spans="1:25" x14ac:dyDescent="0.3">
      <c r="A48" s="31">
        <f t="shared" si="0"/>
        <v>45</v>
      </c>
      <c r="B48" s="44" t="s">
        <v>46</v>
      </c>
      <c r="C48" s="40">
        <f>IFERROR(VLOOKUP(B48,Гевгелија!$C$11:$I$20, 7, 0), 0)</f>
        <v>0</v>
      </c>
      <c r="D48" s="40">
        <f>IFERROR(VLOOKUP(B48,Гевгелија!$C$35:$I$44, 7, 0), 0)</f>
        <v>6.2088305489260138</v>
      </c>
      <c r="E48" s="40">
        <f>IFERROR(VLOOKUP(B48,СупериорРанс!$C$11:$I$20, 7, 0), 0)</f>
        <v>0</v>
      </c>
      <c r="F48" s="40">
        <f>IFERROR(VLOOKUP(B48,СупериорРанс!$C$34:$I$43, 7, 0), 0)</f>
        <v>0</v>
      </c>
      <c r="G48" s="40">
        <f>IFERROR(VLOOKUP(B48,'Halk Eco'!$C$11:$I$20, 7, 0), 0)</f>
        <v>0</v>
      </c>
      <c r="H48" s="40">
        <f>IFERROR(VLOOKUP(B48,Кавадарци!$C$11:$I$20, 7, 0), 0)</f>
        <v>0</v>
      </c>
      <c r="I48" s="40">
        <f>IFERROR(VLOOKUP(B48,Кавадарци!$C$34:$I$43, 7, 0), 0)</f>
        <v>0</v>
      </c>
      <c r="J48" s="40">
        <f>IFERROR(VLOOKUP(B48,Кавадарци!$C$58:$I$67, 7, 0), 0)</f>
        <v>0</v>
      </c>
      <c r="K48" s="40">
        <f>IFERROR(VLOOKUP(B48,Битола!$C$11:$I$20, 7, 0), 0)</f>
        <v>0</v>
      </c>
      <c r="L48" s="40">
        <f>IFERROR(VLOOKUP(B48,Битола!$C$35:$I$44, 7, 0), 0)</f>
        <v>0</v>
      </c>
      <c r="M48" s="40">
        <f>IFERROR(VLOOKUP(B48,Битола!$C$58:$I$67, 7, 0), 0)</f>
        <v>0</v>
      </c>
      <c r="N48" s="40">
        <f>IFERROR(VLOOKUP(B48,'Велес-Рацин'!$C$11:$I$20, 7, 0), 0)</f>
        <v>0</v>
      </c>
      <c r="O48" s="40">
        <f>IFERROR(VLOOKUP(B48,'Велес-Рацин'!$C$35:$I$44, 7, 0), 0)</f>
        <v>7.2243436754176606</v>
      </c>
      <c r="P48" s="40">
        <f>IFERROR(VLOOKUP(B48,Прилеп!$C$11:$I$20, 7, 0), 0)</f>
        <v>0</v>
      </c>
      <c r="Q48" s="40">
        <f>IFERROR(VLOOKUP(B48,Прилеп!$C$35:$I$44, 7, 0), 0)</f>
        <v>0</v>
      </c>
      <c r="R48" s="40">
        <f>IFERROR(VLOOKUP(B48,КRUN!$C$11:$I$20, 7, 0), 0)</f>
        <v>0</v>
      </c>
      <c r="S48" s="40">
        <f>IFERROR(VLOOKUP(B48,КRUN!$C$35:$I$44, 7, 0), 0)</f>
        <v>0</v>
      </c>
      <c r="T48" s="40">
        <f>IFERROR(VLOOKUP(B48,'Охрид Трчат'!$C$11:$I$20, 7, 0), 0)</f>
        <v>0</v>
      </c>
      <c r="U48" s="40">
        <f>IFERROR(VLOOKUP(B48,'Охрид Трчат'!$C$35:$I$44, 7, 0), 0)</f>
        <v>0</v>
      </c>
      <c r="V48"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13.433174224343674</v>
      </c>
      <c r="X48" s="12"/>
      <c r="Y48" s="12"/>
    </row>
    <row r="49" spans="1:25" x14ac:dyDescent="0.3">
      <c r="A49" s="31">
        <f t="shared" si="0"/>
        <v>46</v>
      </c>
      <c r="B49" s="44" t="s">
        <v>59</v>
      </c>
      <c r="C49" s="40">
        <f>IFERROR(VLOOKUP(B49,Гевгелија!$C$11:$I$20, 7, 0), 0)</f>
        <v>0</v>
      </c>
      <c r="D49" s="40">
        <f>IFERROR(VLOOKUP(B49,Гевгелија!$C$35:$I$44, 7, 0), 0)</f>
        <v>0</v>
      </c>
      <c r="E49" s="40">
        <f>IFERROR(VLOOKUP(B49,СупериорРанс!$C$11:$I$20, 7, 0), 0)</f>
        <v>0</v>
      </c>
      <c r="F49" s="40">
        <f>IFERROR(VLOOKUP(B49,СупериорРанс!$C$34:$I$43, 7, 0), 0)</f>
        <v>0</v>
      </c>
      <c r="G49" s="40">
        <f>IFERROR(VLOOKUP(B49,'Halk Eco'!$C$11:$I$20, 7, 0), 0)</f>
        <v>0</v>
      </c>
      <c r="H49" s="40">
        <f>IFERROR(VLOOKUP(B49,Кавадарци!$C$11:$I$20, 7, 0), 0)</f>
        <v>12.693959906274408</v>
      </c>
      <c r="I49" s="40">
        <f>IFERROR(VLOOKUP(B49,Кавадарци!$C$34:$I$43, 7, 0), 0)</f>
        <v>0</v>
      </c>
      <c r="J49" s="40">
        <f>IFERROR(VLOOKUP(B49,Кавадарци!$C$58:$I$67, 7, 0), 0)</f>
        <v>0</v>
      </c>
      <c r="K49" s="40">
        <f>IFERROR(VLOOKUP(B49,Битола!$C$11:$I$20, 7, 0), 0)</f>
        <v>0</v>
      </c>
      <c r="L49" s="40">
        <f>IFERROR(VLOOKUP(B49,Битола!$C$35:$I$44, 7, 0), 0)</f>
        <v>0</v>
      </c>
      <c r="M49" s="40">
        <f>IFERROR(VLOOKUP(B49,Битола!$C$58:$I$67, 7, 0), 0)</f>
        <v>0</v>
      </c>
      <c r="N49" s="40">
        <f>IFERROR(VLOOKUP(B49,'Велес-Рацин'!$C$11:$I$20, 7, 0), 0)</f>
        <v>0</v>
      </c>
      <c r="O49" s="40">
        <f>IFERROR(VLOOKUP(B49,'Велес-Рацин'!$C$35:$I$44, 7, 0), 0)</f>
        <v>0</v>
      </c>
      <c r="P49" s="40">
        <f>IFERROR(VLOOKUP(B49,Прилеп!$C$11:$I$20, 7, 0), 0)</f>
        <v>0</v>
      </c>
      <c r="Q49" s="40">
        <f>IFERROR(VLOOKUP(B49,Прилеп!$C$35:$I$44, 7, 0), 0)</f>
        <v>0</v>
      </c>
      <c r="R49" s="40">
        <f>IFERROR(VLOOKUP(B49,КRUN!$C$11:$I$20, 7, 0), 0)</f>
        <v>0</v>
      </c>
      <c r="S49" s="40">
        <f>IFERROR(VLOOKUP(B49,КRUN!$C$35:$I$44, 7, 0), 0)</f>
        <v>0</v>
      </c>
      <c r="T49" s="40">
        <f>IFERROR(VLOOKUP(B49,'Охрид Трчат'!$C$11:$I$20, 7, 0), 0)</f>
        <v>0</v>
      </c>
      <c r="U49" s="40">
        <f>IFERROR(VLOOKUP(B49,'Охрид Трчат'!$C$35:$I$44, 7, 0), 0)</f>
        <v>0</v>
      </c>
      <c r="V49"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12.693959906274408</v>
      </c>
      <c r="X49" s="12"/>
      <c r="Y49" s="12"/>
    </row>
    <row r="50" spans="1:25" x14ac:dyDescent="0.3">
      <c r="A50" s="31">
        <f t="shared" si="0"/>
        <v>47</v>
      </c>
      <c r="B50" s="44" t="s">
        <v>44</v>
      </c>
      <c r="C50" s="40">
        <f>IFERROR(VLOOKUP(B50,Гевгелија!$C$11:$I$20, 7, 0), 0)</f>
        <v>0</v>
      </c>
      <c r="D50" s="40">
        <f>IFERROR(VLOOKUP(B50,Гевгелија!$C$35:$I$44, 7, 0), 0)</f>
        <v>8.3162291169451059</v>
      </c>
      <c r="E50" s="40">
        <f>IFERROR(VLOOKUP(B50,СупериорРанс!$C$11:$I$20, 7, 0), 0)</f>
        <v>0</v>
      </c>
      <c r="F50" s="40">
        <f>IFERROR(VLOOKUP(B50,СупериорРанс!$C$34:$I$43, 7, 0), 0)</f>
        <v>0</v>
      </c>
      <c r="G50" s="40">
        <f>IFERROR(VLOOKUP(B50,'Halk Eco'!$C$11:$I$20, 7, 0), 0)</f>
        <v>0</v>
      </c>
      <c r="H50" s="40">
        <f>IFERROR(VLOOKUP(B50,Кавадарци!$C$11:$I$20, 7, 0), 0)</f>
        <v>0</v>
      </c>
      <c r="I50" s="40">
        <f>IFERROR(VLOOKUP(B50,Кавадарци!$C$34:$I$43, 7, 0), 0)</f>
        <v>0</v>
      </c>
      <c r="J50" s="40">
        <f>IFERROR(VLOOKUP(B50,Кавадарци!$C$58:$I$67, 7, 0), 0)</f>
        <v>4.2711813842482105</v>
      </c>
      <c r="K50" s="40">
        <f>IFERROR(VLOOKUP(B50,Битола!$C$11:$I$20, 7, 0), 0)</f>
        <v>0</v>
      </c>
      <c r="L50" s="40">
        <f>IFERROR(VLOOKUP(B50,Битола!$C$35:$I$44, 7, 0), 0)</f>
        <v>0</v>
      </c>
      <c r="M50" s="40">
        <f>IFERROR(VLOOKUP(B50,Битола!$C$58:$I$67, 7, 0), 0)</f>
        <v>0</v>
      </c>
      <c r="N50" s="40">
        <f>IFERROR(VLOOKUP(B50,'Велес-Рацин'!$C$11:$I$20, 7, 0), 0)</f>
        <v>0</v>
      </c>
      <c r="O50" s="40">
        <f>IFERROR(VLOOKUP(B50,'Велес-Рацин'!$C$35:$I$44, 7, 0), 0)</f>
        <v>0</v>
      </c>
      <c r="P50" s="40">
        <f>IFERROR(VLOOKUP(B50,Прилеп!$C$11:$I$20, 7, 0), 0)</f>
        <v>0</v>
      </c>
      <c r="Q50" s="40">
        <f>IFERROR(VLOOKUP(B50,Прилеп!$C$35:$I$44, 7, 0), 0)</f>
        <v>0</v>
      </c>
      <c r="R50" s="40">
        <f>IFERROR(VLOOKUP(B50,КRUN!$C$11:$I$20, 7, 0), 0)</f>
        <v>0</v>
      </c>
      <c r="S50" s="40">
        <f>IFERROR(VLOOKUP(B50,КRUN!$C$35:$I$44, 7, 0), 0)</f>
        <v>0</v>
      </c>
      <c r="T50" s="40">
        <f>IFERROR(VLOOKUP(B50,'Охрид Трчат'!$C$11:$I$20, 7, 0), 0)</f>
        <v>0</v>
      </c>
      <c r="U50" s="40">
        <f>IFERROR(VLOOKUP(B50,'Охрид Трчат'!$C$35:$I$44, 7, 0), 0)</f>
        <v>0</v>
      </c>
      <c r="V5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12.587410501193316</v>
      </c>
      <c r="X50" s="12"/>
      <c r="Y50" s="12"/>
    </row>
    <row r="51" spans="1:25" x14ac:dyDescent="0.3">
      <c r="A51" s="31">
        <f t="shared" si="0"/>
        <v>48</v>
      </c>
      <c r="B51" s="44" t="s">
        <v>12</v>
      </c>
      <c r="C51" s="40">
        <f>IFERROR(VLOOKUP(B51,Гевгелија!$C$11:$I$20, 7, 0), 0)</f>
        <v>12.470522803114571</v>
      </c>
      <c r="D51" s="40">
        <f>IFERROR(VLOOKUP(B51,Гевгелија!$C$35:$I$44, 7, 0), 0)</f>
        <v>0</v>
      </c>
      <c r="E51" s="40">
        <f>IFERROR(VLOOKUP(B51,СупериорРанс!$C$11:$I$20, 7, 0), 0)</f>
        <v>0</v>
      </c>
      <c r="F51" s="40">
        <f>IFERROR(VLOOKUP(B51,СупериорРанс!$C$34:$I$43, 7, 0), 0)</f>
        <v>0</v>
      </c>
      <c r="G51" s="40">
        <f>IFERROR(VLOOKUP(B51,'Halk Eco'!$C$11:$I$20, 7, 0), 0)</f>
        <v>0</v>
      </c>
      <c r="H51" s="40">
        <f>IFERROR(VLOOKUP(B51,Кавадарци!$C$11:$I$20, 7, 0), 0)</f>
        <v>0</v>
      </c>
      <c r="I51" s="40">
        <f>IFERROR(VLOOKUP(B51,Кавадарци!$C$34:$I$43, 7, 0), 0)</f>
        <v>0</v>
      </c>
      <c r="J51" s="40">
        <f>IFERROR(VLOOKUP(B51,Кавадарци!$C$58:$I$67, 7, 0), 0)</f>
        <v>0</v>
      </c>
      <c r="K51" s="40">
        <f>IFERROR(VLOOKUP(B51,Битола!$C$11:$I$20, 7, 0), 0)</f>
        <v>0</v>
      </c>
      <c r="L51" s="40">
        <f>IFERROR(VLOOKUP(B51,Битола!$C$35:$I$44, 7, 0), 0)</f>
        <v>0</v>
      </c>
      <c r="M51" s="40">
        <f>IFERROR(VLOOKUP(B51,Битола!$C$58:$I$67, 7, 0), 0)</f>
        <v>0</v>
      </c>
      <c r="N51" s="40">
        <f>IFERROR(VLOOKUP(B51,'Велес-Рацин'!$C$11:$I$20, 7, 0), 0)</f>
        <v>0</v>
      </c>
      <c r="O51" s="40">
        <f>IFERROR(VLOOKUP(B51,'Велес-Рацин'!$C$35:$I$44, 7, 0), 0)</f>
        <v>0</v>
      </c>
      <c r="P51" s="40">
        <f>IFERROR(VLOOKUP(B51,Прилеп!$C$11:$I$20, 7, 0), 0)</f>
        <v>0</v>
      </c>
      <c r="Q51" s="40">
        <f>IFERROR(VLOOKUP(B51,Прилеп!$C$35:$I$44, 7, 0), 0)</f>
        <v>0</v>
      </c>
      <c r="R51" s="40">
        <f>IFERROR(VLOOKUP(B51,КRUN!$C$11:$I$20, 7, 0), 0)</f>
        <v>0</v>
      </c>
      <c r="S51" s="40">
        <f>IFERROR(VLOOKUP(B51,КRUN!$C$35:$I$44, 7, 0), 0)</f>
        <v>0</v>
      </c>
      <c r="T51" s="40">
        <f>IFERROR(VLOOKUP(B51,'Охрид Трчат'!$C$11:$I$20, 7, 0), 0)</f>
        <v>0</v>
      </c>
      <c r="U51" s="40">
        <f>IFERROR(VLOOKUP(B51,'Охрид Трчат'!$C$35:$I$44, 7, 0), 0)</f>
        <v>0</v>
      </c>
      <c r="V51"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12.470522803114571</v>
      </c>
      <c r="X51" s="12"/>
      <c r="Y51" s="12"/>
    </row>
    <row r="52" spans="1:25" x14ac:dyDescent="0.3">
      <c r="A52" s="31">
        <f t="shared" si="0"/>
        <v>49</v>
      </c>
      <c r="B52" s="44" t="s">
        <v>98</v>
      </c>
      <c r="C52" s="40">
        <f>IFERROR(VLOOKUP(B52,Гевгелија!$C$11:$I$20, 7, 0), 0)</f>
        <v>0</v>
      </c>
      <c r="D52" s="40">
        <f>IFERROR(VLOOKUP(B52,Гевгелија!$C$35:$I$44, 7, 0), 0)</f>
        <v>0</v>
      </c>
      <c r="E52" s="40">
        <f>IFERROR(VLOOKUP(B52,СупериорРанс!$C$11:$I$20, 7, 0), 0)</f>
        <v>0</v>
      </c>
      <c r="F52" s="40">
        <f>IFERROR(VLOOKUP(B52,СупериорРанс!$C$34:$I$43, 7, 0), 0)</f>
        <v>0</v>
      </c>
      <c r="G52" s="40">
        <f>IFERROR(VLOOKUP(B52,'Halk Eco'!$C$11:$I$20, 7, 0), 0)</f>
        <v>0</v>
      </c>
      <c r="H52" s="40">
        <f>IFERROR(VLOOKUP(B52,Кавадарци!$C$11:$I$20, 7, 0), 0)</f>
        <v>0</v>
      </c>
      <c r="I52" s="40">
        <f>IFERROR(VLOOKUP(B52,Кавадарци!$C$34:$I$43, 7, 0), 0)</f>
        <v>0</v>
      </c>
      <c r="J52" s="40">
        <f>IFERROR(VLOOKUP(B52,Кавадарци!$C$58:$I$67, 7, 0), 0)</f>
        <v>0</v>
      </c>
      <c r="K52" s="40">
        <f>IFERROR(VLOOKUP(B52,Битола!$C$11:$I$20, 7, 0), 0)</f>
        <v>0</v>
      </c>
      <c r="L52" s="40">
        <f>IFERROR(VLOOKUP(B52,Битола!$C$35:$I$44, 7, 0), 0)</f>
        <v>11.775305895439377</v>
      </c>
      <c r="M52" s="40">
        <f>IFERROR(VLOOKUP(B52,Битола!$C$58:$I$67, 7, 0), 0)</f>
        <v>0</v>
      </c>
      <c r="N52" s="40">
        <f>IFERROR(VLOOKUP(B52,'Велес-Рацин'!$C$11:$I$20, 7, 0), 0)</f>
        <v>0</v>
      </c>
      <c r="O52" s="40">
        <f>IFERROR(VLOOKUP(B52,'Велес-Рацин'!$C$35:$I$44, 7, 0), 0)</f>
        <v>0</v>
      </c>
      <c r="P52" s="40">
        <f>IFERROR(VLOOKUP(B52,Прилеп!$C$11:$I$20, 7, 0), 0)</f>
        <v>0</v>
      </c>
      <c r="Q52" s="40">
        <f>IFERROR(VLOOKUP(B52,Прилеп!$C$35:$I$44, 7, 0), 0)</f>
        <v>0</v>
      </c>
      <c r="R52" s="40">
        <f>IFERROR(VLOOKUP(B52,КRUN!$C$11:$I$20, 7, 0), 0)</f>
        <v>0</v>
      </c>
      <c r="S52" s="40">
        <f>IFERROR(VLOOKUP(B52,КRUN!$C$35:$I$44, 7, 0), 0)</f>
        <v>0</v>
      </c>
      <c r="T52" s="40">
        <f>IFERROR(VLOOKUP(B52,'Охрид Трчат'!$C$11:$I$20, 7, 0), 0)</f>
        <v>0</v>
      </c>
      <c r="U52" s="40">
        <f>IFERROR(VLOOKUP(B52,'Охрид Трчат'!$C$35:$I$44, 7, 0), 0)</f>
        <v>0</v>
      </c>
      <c r="V52"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11.775305895439377</v>
      </c>
      <c r="X52" s="12"/>
      <c r="Y52" s="12"/>
    </row>
    <row r="53" spans="1:25" x14ac:dyDescent="0.3">
      <c r="A53" s="31">
        <f t="shared" si="0"/>
        <v>50</v>
      </c>
      <c r="B53" s="44" t="s">
        <v>42</v>
      </c>
      <c r="C53" s="40">
        <f>IFERROR(VLOOKUP(B53,Гевгелија!$C$11:$I$20, 7, 0), 0)</f>
        <v>0</v>
      </c>
      <c r="D53" s="40">
        <f>IFERROR(VLOOKUP(B53,Гевгелија!$C$35:$I$44, 7, 0), 0)</f>
        <v>11.763723150357995</v>
      </c>
      <c r="E53" s="40">
        <f>IFERROR(VLOOKUP(B53,СупериорРанс!$C$11:$I$20, 7, 0), 0)</f>
        <v>0</v>
      </c>
      <c r="F53" s="40">
        <f>IFERROR(VLOOKUP(B53,СупериорРанс!$C$34:$I$43, 7, 0), 0)</f>
        <v>0</v>
      </c>
      <c r="G53" s="40">
        <f>IFERROR(VLOOKUP(B53,'Halk Eco'!$C$11:$I$20, 7, 0), 0)</f>
        <v>0</v>
      </c>
      <c r="H53" s="40">
        <f>IFERROR(VLOOKUP(B53,Кавадарци!$C$11:$I$20, 7, 0), 0)</f>
        <v>0</v>
      </c>
      <c r="I53" s="40">
        <f>IFERROR(VLOOKUP(B53,Кавадарци!$C$34:$I$43, 7, 0), 0)</f>
        <v>0</v>
      </c>
      <c r="J53" s="40">
        <f>IFERROR(VLOOKUP(B53,Кавадарци!$C$58:$I$67, 7, 0), 0)</f>
        <v>0</v>
      </c>
      <c r="K53" s="40">
        <f>IFERROR(VLOOKUP(B53,Битола!$C$11:$I$20, 7, 0), 0)</f>
        <v>0</v>
      </c>
      <c r="L53" s="40">
        <f>IFERROR(VLOOKUP(B53,Битола!$C$35:$I$44, 7, 0), 0)</f>
        <v>0</v>
      </c>
      <c r="M53" s="40">
        <f>IFERROR(VLOOKUP(B53,Битола!$C$58:$I$67, 7, 0), 0)</f>
        <v>0</v>
      </c>
      <c r="N53" s="40">
        <f>IFERROR(VLOOKUP(B53,'Велес-Рацин'!$C$11:$I$20, 7, 0), 0)</f>
        <v>0</v>
      </c>
      <c r="O53" s="40">
        <f>IFERROR(VLOOKUP(B53,'Велес-Рацин'!$C$35:$I$44, 7, 0), 0)</f>
        <v>0</v>
      </c>
      <c r="P53" s="40">
        <f>IFERROR(VLOOKUP(B53,Прилеп!$C$11:$I$20, 7, 0), 0)</f>
        <v>0</v>
      </c>
      <c r="Q53" s="40">
        <f>IFERROR(VLOOKUP(B53,Прилеп!$C$35:$I$44, 7, 0), 0)</f>
        <v>0</v>
      </c>
      <c r="R53" s="40">
        <f>IFERROR(VLOOKUP(B53,КRUN!$C$11:$I$20, 7, 0), 0)</f>
        <v>0</v>
      </c>
      <c r="S53" s="40">
        <f>IFERROR(VLOOKUP(B53,КRUN!$C$35:$I$44, 7, 0), 0)</f>
        <v>0</v>
      </c>
      <c r="T53" s="40">
        <f>IFERROR(VLOOKUP(B53,'Охрид Трчат'!$C$11:$I$20, 7, 0), 0)</f>
        <v>0</v>
      </c>
      <c r="U53" s="40">
        <f>IFERROR(VLOOKUP(B53,'Охрид Трчат'!$C$35:$I$44, 7, 0), 0)</f>
        <v>0</v>
      </c>
      <c r="V53"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11.763723150357995</v>
      </c>
      <c r="X53" s="12"/>
      <c r="Y53" s="12"/>
    </row>
    <row r="54" spans="1:25" x14ac:dyDescent="0.3">
      <c r="A54" s="31">
        <f t="shared" si="0"/>
        <v>51</v>
      </c>
      <c r="B54" s="44" t="s">
        <v>123</v>
      </c>
      <c r="C54" s="40">
        <f>IFERROR(VLOOKUP(B54,Гевгелија!$C$11:$I$20, 7, 0), 0)</f>
        <v>0</v>
      </c>
      <c r="D54" s="40">
        <f>IFERROR(VLOOKUP(B54,Гевгелија!$C$35:$I$44, 7, 0), 0)</f>
        <v>0</v>
      </c>
      <c r="E54" s="40">
        <f>IFERROR(VLOOKUP(B54,СупериорРанс!$C$11:$I$20, 7, 0), 0)</f>
        <v>0</v>
      </c>
      <c r="F54" s="40">
        <f>IFERROR(VLOOKUP(B54,СупериорРанс!$C$34:$I$43, 7, 0), 0)</f>
        <v>0</v>
      </c>
      <c r="G54" s="40">
        <f>IFERROR(VLOOKUP(B54,'Halk Eco'!$C$11:$I$20, 7, 0), 0)</f>
        <v>0</v>
      </c>
      <c r="H54" s="40">
        <f>IFERROR(VLOOKUP(B54,Кавадарци!$C$11:$I$20, 7, 0), 0)</f>
        <v>0</v>
      </c>
      <c r="I54" s="40">
        <f>IFERROR(VLOOKUP(B54,Кавадарци!$C$34:$I$43, 7, 0), 0)</f>
        <v>0</v>
      </c>
      <c r="J54" s="40">
        <f>IFERROR(VLOOKUP(B54,Кавадарци!$C$58:$I$67, 7, 0), 0)</f>
        <v>0</v>
      </c>
      <c r="K54" s="40">
        <f>IFERROR(VLOOKUP(B54,Битола!$C$11:$I$20, 7, 0), 0)</f>
        <v>0</v>
      </c>
      <c r="L54" s="40">
        <f>IFERROR(VLOOKUP(B54,Битола!$C$35:$I$44, 7, 0), 0)</f>
        <v>0</v>
      </c>
      <c r="M54" s="40">
        <f>IFERROR(VLOOKUP(B54,Битола!$C$58:$I$67, 7, 0), 0)</f>
        <v>0</v>
      </c>
      <c r="N54" s="40">
        <f>IFERROR(VLOOKUP(B54,'Велес-Рацин'!$C$11:$I$20, 7, 0), 0)</f>
        <v>0</v>
      </c>
      <c r="O54" s="40">
        <f>IFERROR(VLOOKUP(B54,'Велес-Рацин'!$C$35:$I$44, 7, 0), 0)</f>
        <v>0</v>
      </c>
      <c r="P54" s="40">
        <f>IFERROR(VLOOKUP(B54,Прилеп!$C$11:$I$20, 7, 0), 0)</f>
        <v>0</v>
      </c>
      <c r="Q54" s="40">
        <f>IFERROR(VLOOKUP(B54,Прилеп!$C$35:$I$44, 7, 0), 0)</f>
        <v>0</v>
      </c>
      <c r="R54" s="40">
        <f>IFERROR(VLOOKUP(B54,КRUN!$C$11:$I$20, 7, 0), 0)</f>
        <v>11.582313681868744</v>
      </c>
      <c r="S54" s="40">
        <f>IFERROR(VLOOKUP(B54,КRUN!$C$35:$I$44, 7, 0), 0)</f>
        <v>0</v>
      </c>
      <c r="T54" s="40">
        <f>IFERROR(VLOOKUP(B54,'Охрид Трчат'!$C$11:$I$20, 7, 0), 0)</f>
        <v>0</v>
      </c>
      <c r="U54" s="40">
        <f>IFERROR(VLOOKUP(B54,'Охрид Трчат'!$C$35:$I$44, 7, 0), 0)</f>
        <v>0</v>
      </c>
      <c r="V54"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11.582313681868744</v>
      </c>
    </row>
    <row r="55" spans="1:25" x14ac:dyDescent="0.3">
      <c r="A55" s="31">
        <f t="shared" si="0"/>
        <v>52</v>
      </c>
      <c r="B55" s="44" t="s">
        <v>67</v>
      </c>
      <c r="C55" s="38">
        <f>IFERROR(VLOOKUP(B55,Гевгелија!$C$11:$I$20, 7, 0), 0)</f>
        <v>0</v>
      </c>
      <c r="D55" s="38">
        <f>IFERROR(VLOOKUP(B55,Гевгелија!$C$35:$I$44, 7, 0), 0)</f>
        <v>0</v>
      </c>
      <c r="E55" s="38">
        <f>IFERROR(VLOOKUP(B55,СупериорРанс!$C$11:$I$20, 7, 0), 0)</f>
        <v>0</v>
      </c>
      <c r="F55" s="38">
        <f>IFERROR(VLOOKUP(B55,СупериорРанс!$C$34:$I$43, 7, 0), 0)</f>
        <v>0</v>
      </c>
      <c r="G55" s="38">
        <f>IFERROR(VLOOKUP(B55,'Halk Eco'!$C$11:$I$20, 7, 0), 0)</f>
        <v>0</v>
      </c>
      <c r="H55" s="38">
        <f>IFERROR(VLOOKUP(B55,Кавадарци!$C$11:$I$20, 7, 0), 0)</f>
        <v>0</v>
      </c>
      <c r="I55" s="38">
        <f>IFERROR(VLOOKUP(B55,Кавадарци!$C$34:$I$43, 7, 0), 0)</f>
        <v>10.93916852057842</v>
      </c>
      <c r="J55" s="38">
        <f>IFERROR(VLOOKUP(B55,Кавадарци!$C$58:$I$67, 7, 0), 0)</f>
        <v>0</v>
      </c>
      <c r="K55" s="38">
        <f>IFERROR(VLOOKUP(B55,Битола!$C$11:$I$20, 7, 0), 0)</f>
        <v>0</v>
      </c>
      <c r="L55" s="38">
        <f>IFERROR(VLOOKUP(B55,Битола!$C$35:$I$44, 7, 0), 0)</f>
        <v>0</v>
      </c>
      <c r="M55" s="38">
        <f>IFERROR(VLOOKUP(B55,Битола!$C$58:$I$67, 7, 0), 0)</f>
        <v>0</v>
      </c>
      <c r="N55" s="38">
        <f>IFERROR(VLOOKUP(B55,'Велес-Рацин'!$C$11:$I$20, 7, 0), 0)</f>
        <v>0</v>
      </c>
      <c r="O55" s="38">
        <f>IFERROR(VLOOKUP(B55,'Велес-Рацин'!$C$35:$I$44, 7, 0), 0)</f>
        <v>0</v>
      </c>
      <c r="P55" s="38">
        <f>IFERROR(VLOOKUP(B55,Прилеп!$C$11:$I$20, 7, 0), 0)</f>
        <v>0</v>
      </c>
      <c r="Q55" s="38">
        <f>IFERROR(VLOOKUP(B55,Прилеп!$C$35:$I$44, 7, 0), 0)</f>
        <v>0</v>
      </c>
      <c r="R55" s="38">
        <f>IFERROR(VLOOKUP(B55,КRUN!$C$11:$I$20, 7, 0), 0)</f>
        <v>0</v>
      </c>
      <c r="S55" s="38">
        <f>IFERROR(VLOOKUP(B55,КRUN!$C$35:$I$44, 7, 0), 0)</f>
        <v>0</v>
      </c>
      <c r="T55" s="38">
        <f>IFERROR(VLOOKUP(B55,'Охрид Трчат'!$C$11:$I$20, 7, 0), 0)</f>
        <v>0</v>
      </c>
      <c r="U55" s="38">
        <f>IFERROR(VLOOKUP(B55,'Охрид Трчат'!$C$35:$I$44, 7, 0), 0)</f>
        <v>0</v>
      </c>
      <c r="V55"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10.93916852057842</v>
      </c>
    </row>
    <row r="56" spans="1:25" x14ac:dyDescent="0.3">
      <c r="A56" s="31">
        <f t="shared" si="0"/>
        <v>53</v>
      </c>
      <c r="B56" s="44" t="s">
        <v>99</v>
      </c>
      <c r="C56" s="40">
        <f>IFERROR(VLOOKUP(B56,Гевгелија!$C$11:$I$20, 7, 0), 0)</f>
        <v>0</v>
      </c>
      <c r="D56" s="40">
        <f>IFERROR(VLOOKUP(B56,Гевгелија!$C$35:$I$44, 7, 0), 0)</f>
        <v>0</v>
      </c>
      <c r="E56" s="40">
        <f>IFERROR(VLOOKUP(B56,СупериорРанс!$C$11:$I$20, 7, 0), 0)</f>
        <v>0</v>
      </c>
      <c r="F56" s="40">
        <f>IFERROR(VLOOKUP(B56,СупериорРанс!$C$34:$I$43, 7, 0), 0)</f>
        <v>0</v>
      </c>
      <c r="G56" s="40">
        <f>IFERROR(VLOOKUP(B56,'Halk Eco'!$C$11:$I$20, 7, 0), 0)</f>
        <v>0</v>
      </c>
      <c r="H56" s="40">
        <f>IFERROR(VLOOKUP(B56,Кавадарци!$C$11:$I$20, 7, 0), 0)</f>
        <v>0</v>
      </c>
      <c r="I56" s="40">
        <f>IFERROR(VLOOKUP(B56,Кавадарци!$C$34:$I$43, 7, 0), 0)</f>
        <v>0</v>
      </c>
      <c r="J56" s="40">
        <f>IFERROR(VLOOKUP(B56,Кавадарци!$C$58:$I$67, 7, 0), 0)</f>
        <v>0</v>
      </c>
      <c r="K56" s="40">
        <f>IFERROR(VLOOKUP(B56,Битола!$C$11:$I$20, 7, 0), 0)</f>
        <v>0</v>
      </c>
      <c r="L56" s="40">
        <f>IFERROR(VLOOKUP(B56,Битола!$C$35:$I$44, 7, 0), 0)</f>
        <v>10.726501668520578</v>
      </c>
      <c r="M56" s="40">
        <f>IFERROR(VLOOKUP(B56,Битола!$C$58:$I$67, 7, 0), 0)</f>
        <v>0</v>
      </c>
      <c r="N56" s="40">
        <f>IFERROR(VLOOKUP(B56,'Велес-Рацин'!$C$11:$I$20, 7, 0), 0)</f>
        <v>0</v>
      </c>
      <c r="O56" s="40">
        <f>IFERROR(VLOOKUP(B56,'Велес-Рацин'!$C$35:$I$44, 7, 0), 0)</f>
        <v>0</v>
      </c>
      <c r="P56" s="40">
        <f>IFERROR(VLOOKUP(B56,Прилеп!$C$11:$I$20, 7, 0), 0)</f>
        <v>0</v>
      </c>
      <c r="Q56" s="40">
        <f>IFERROR(VLOOKUP(B56,Прилеп!$C$35:$I$44, 7, 0), 0)</f>
        <v>0</v>
      </c>
      <c r="R56" s="40">
        <f>IFERROR(VLOOKUP(B56,КRUN!$C$11:$I$20, 7, 0), 0)</f>
        <v>0</v>
      </c>
      <c r="S56" s="40">
        <f>IFERROR(VLOOKUP(B56,КRUN!$C$35:$I$44, 7, 0), 0)</f>
        <v>0</v>
      </c>
      <c r="T56" s="40">
        <f>IFERROR(VLOOKUP(B56,'Охрид Трчат'!$C$11:$I$20, 7, 0), 0)</f>
        <v>0</v>
      </c>
      <c r="U56" s="40">
        <f>IFERROR(VLOOKUP(B56,'Охрид Трчат'!$C$35:$I$44, 7, 0), 0)</f>
        <v>0</v>
      </c>
      <c r="V56"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10.726501668520578</v>
      </c>
    </row>
    <row r="57" spans="1:25" x14ac:dyDescent="0.3">
      <c r="A57" s="31">
        <f t="shared" si="0"/>
        <v>54</v>
      </c>
      <c r="B57" s="44" t="s">
        <v>124</v>
      </c>
      <c r="C57" s="40">
        <f>IFERROR(VLOOKUP(B57,Гевгелија!$C$11:$I$20, 7, 0), 0)</f>
        <v>0</v>
      </c>
      <c r="D57" s="40">
        <f>IFERROR(VLOOKUP(B57,Гевгелија!$C$35:$I$44, 7, 0), 0)</f>
        <v>0</v>
      </c>
      <c r="E57" s="40">
        <f>IFERROR(VLOOKUP(B57,СупериорРанс!$C$11:$I$20, 7, 0), 0)</f>
        <v>0</v>
      </c>
      <c r="F57" s="40">
        <f>IFERROR(VLOOKUP(B57,СупериорРанс!$C$34:$I$43, 7, 0), 0)</f>
        <v>0</v>
      </c>
      <c r="G57" s="40">
        <f>IFERROR(VLOOKUP(B57,'Halk Eco'!$C$11:$I$20, 7, 0), 0)</f>
        <v>0</v>
      </c>
      <c r="H57" s="40">
        <f>IFERROR(VLOOKUP(B57,Кавадарци!$C$11:$I$20, 7, 0), 0)</f>
        <v>0</v>
      </c>
      <c r="I57" s="40">
        <f>IFERROR(VLOOKUP(B57,Кавадарци!$C$34:$I$43, 7, 0), 0)</f>
        <v>0</v>
      </c>
      <c r="J57" s="40">
        <f>IFERROR(VLOOKUP(B57,Кавадарци!$C$58:$I$67, 7, 0), 0)</f>
        <v>0</v>
      </c>
      <c r="K57" s="40">
        <f>IFERROR(VLOOKUP(B57,Битола!$C$11:$I$20, 7, 0), 0)</f>
        <v>0</v>
      </c>
      <c r="L57" s="40">
        <f>IFERROR(VLOOKUP(B57,Битола!$C$35:$I$44, 7, 0), 0)</f>
        <v>0</v>
      </c>
      <c r="M57" s="40">
        <f>IFERROR(VLOOKUP(B57,Битола!$C$58:$I$67, 7, 0), 0)</f>
        <v>0</v>
      </c>
      <c r="N57" s="40">
        <f>IFERROR(VLOOKUP(B57,'Велес-Рацин'!$C$11:$I$20, 7, 0), 0)</f>
        <v>0</v>
      </c>
      <c r="O57" s="40">
        <f>IFERROR(VLOOKUP(B57,'Велес-Рацин'!$C$35:$I$44, 7, 0), 0)</f>
        <v>0</v>
      </c>
      <c r="P57" s="40">
        <f>IFERROR(VLOOKUP(B57,Прилеп!$C$11:$I$20, 7, 0), 0)</f>
        <v>0</v>
      </c>
      <c r="Q57" s="40">
        <f>IFERROR(VLOOKUP(B57,Прилеп!$C$35:$I$44, 7, 0), 0)</f>
        <v>0</v>
      </c>
      <c r="R57" s="40">
        <f>IFERROR(VLOOKUP(B57,КRUN!$C$11:$I$20, 7, 0), 0)</f>
        <v>10.567296996662959</v>
      </c>
      <c r="S57" s="40">
        <f>IFERROR(VLOOKUP(B57,КRUN!$C$35:$I$44, 7, 0), 0)</f>
        <v>0</v>
      </c>
      <c r="T57" s="40">
        <f>IFERROR(VLOOKUP(B57,'Охрид Трчат'!$C$11:$I$20, 7, 0), 0)</f>
        <v>0</v>
      </c>
      <c r="U57" s="40">
        <f>IFERROR(VLOOKUP(B57,'Охрид Трчат'!$C$35:$I$44, 7, 0), 0)</f>
        <v>0</v>
      </c>
      <c r="V57"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10.567296996662959</v>
      </c>
    </row>
    <row r="58" spans="1:25" x14ac:dyDescent="0.3">
      <c r="A58" s="31">
        <f t="shared" si="0"/>
        <v>55</v>
      </c>
      <c r="B58" s="44" t="s">
        <v>26</v>
      </c>
      <c r="C58" s="40">
        <f>IFERROR(VLOOKUP(B58,Гевгелија!$C$11:$I$20, 7, 0), 0)</f>
        <v>0</v>
      </c>
      <c r="D58" s="40">
        <f>IFERROR(VLOOKUP(B58,Гевгелија!$C$35:$I$44, 7, 0), 0)</f>
        <v>0</v>
      </c>
      <c r="E58" s="40">
        <f>IFERROR(VLOOKUP(B58,СупериорРанс!$C$11:$I$20, 7, 0), 0)</f>
        <v>10.03781979977753</v>
      </c>
      <c r="F58" s="40">
        <f>IFERROR(VLOOKUP(B58,СупериорРанс!$C$34:$I$43, 7, 0), 0)</f>
        <v>0</v>
      </c>
      <c r="G58" s="40">
        <f>IFERROR(VLOOKUP(B58,'Halk Eco'!$C$11:$I$20, 7, 0), 0)</f>
        <v>0</v>
      </c>
      <c r="H58" s="40">
        <f>IFERROR(VLOOKUP(B58,Кавадарци!$C$11:$I$20, 7, 0), 0)</f>
        <v>0</v>
      </c>
      <c r="I58" s="40">
        <f>IFERROR(VLOOKUP(B58,Кавадарци!$C$34:$I$43, 7, 0), 0)</f>
        <v>0</v>
      </c>
      <c r="J58" s="40">
        <f>IFERROR(VLOOKUP(B58,Кавадарци!$C$58:$I$67, 7, 0), 0)</f>
        <v>0</v>
      </c>
      <c r="K58" s="40">
        <f>IFERROR(VLOOKUP(B58,Битола!$C$11:$I$20, 7, 0), 0)</f>
        <v>0</v>
      </c>
      <c r="L58" s="40">
        <f>IFERROR(VLOOKUP(B58,Битола!$C$35:$I$44, 7, 0), 0)</f>
        <v>0</v>
      </c>
      <c r="M58" s="40">
        <f>IFERROR(VLOOKUP(B58,Битола!$C$58:$I$67, 7, 0), 0)</f>
        <v>0</v>
      </c>
      <c r="N58" s="40">
        <f>IFERROR(VLOOKUP(B58,'Велес-Рацин'!$C$11:$I$20, 7, 0), 0)</f>
        <v>0</v>
      </c>
      <c r="O58" s="40">
        <f>IFERROR(VLOOKUP(B58,'Велес-Рацин'!$C$35:$I$44, 7, 0), 0)</f>
        <v>0</v>
      </c>
      <c r="P58" s="40">
        <f>IFERROR(VLOOKUP(B58,Прилеп!$C$11:$I$20, 7, 0), 0)</f>
        <v>0</v>
      </c>
      <c r="Q58" s="40">
        <f>IFERROR(VLOOKUP(B58,Прилеп!$C$35:$I$44, 7, 0), 0)</f>
        <v>0</v>
      </c>
      <c r="R58" s="40">
        <f>IFERROR(VLOOKUP(B58,КRUN!$C$11:$I$20, 7, 0), 0)</f>
        <v>0</v>
      </c>
      <c r="S58" s="40">
        <f>IFERROR(VLOOKUP(B58,КRUN!$C$35:$I$44, 7, 0), 0)</f>
        <v>0</v>
      </c>
      <c r="T58" s="40">
        <f>IFERROR(VLOOKUP(B58,'Охрид Трчат'!$C$11:$I$20, 7, 0), 0)</f>
        <v>0</v>
      </c>
      <c r="U58" s="40">
        <f>IFERROR(VLOOKUP(B58,'Охрид Трчат'!$C$35:$I$44, 7, 0), 0)</f>
        <v>0</v>
      </c>
      <c r="V58"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10.03781979977753</v>
      </c>
    </row>
    <row r="59" spans="1:25" x14ac:dyDescent="0.3">
      <c r="A59" s="31">
        <f t="shared" si="0"/>
        <v>56</v>
      </c>
      <c r="B59" s="44" t="s">
        <v>68</v>
      </c>
      <c r="C59" s="40">
        <f>IFERROR(VLOOKUP(B59,Гевгелија!$C$11:$I$20, 7, 0), 0)</f>
        <v>0</v>
      </c>
      <c r="D59" s="40">
        <f>IFERROR(VLOOKUP(B59,Гевгелија!$C$35:$I$44, 7, 0), 0)</f>
        <v>0</v>
      </c>
      <c r="E59" s="40">
        <f>IFERROR(VLOOKUP(B59,СупериорРанс!$C$11:$I$20, 7, 0), 0)</f>
        <v>0</v>
      </c>
      <c r="F59" s="40">
        <f>IFERROR(VLOOKUP(B59,СупериорРанс!$C$34:$I$43, 7, 0), 0)</f>
        <v>0</v>
      </c>
      <c r="G59" s="40">
        <f>IFERROR(VLOOKUP(B59,'Halk Eco'!$C$11:$I$20, 7, 0), 0)</f>
        <v>0</v>
      </c>
      <c r="H59" s="40">
        <f>IFERROR(VLOOKUP(B59,Кавадарци!$C$11:$I$20, 7, 0), 0)</f>
        <v>0</v>
      </c>
      <c r="I59" s="40">
        <f>IFERROR(VLOOKUP(B59,Кавадарци!$C$34:$I$43, 7, 0), 0)</f>
        <v>9.9143492769744164</v>
      </c>
      <c r="J59" s="40">
        <f>IFERROR(VLOOKUP(B59,Кавадарци!$C$58:$I$67, 7, 0), 0)</f>
        <v>0</v>
      </c>
      <c r="K59" s="40">
        <f>IFERROR(VLOOKUP(B59,Битола!$C$11:$I$20, 7, 0), 0)</f>
        <v>0</v>
      </c>
      <c r="L59" s="40">
        <f>IFERROR(VLOOKUP(B59,Битола!$C$35:$I$44, 7, 0), 0)</f>
        <v>0</v>
      </c>
      <c r="M59" s="40">
        <f>IFERROR(VLOOKUP(B59,Битола!$C$58:$I$67, 7, 0), 0)</f>
        <v>0</v>
      </c>
      <c r="N59" s="40">
        <f>IFERROR(VLOOKUP(B59,'Велес-Рацин'!$C$11:$I$20, 7, 0), 0)</f>
        <v>0</v>
      </c>
      <c r="O59" s="40">
        <f>IFERROR(VLOOKUP(B59,'Велес-Рацин'!$C$35:$I$44, 7, 0), 0)</f>
        <v>0</v>
      </c>
      <c r="P59" s="40">
        <f>IFERROR(VLOOKUP(B59,Прилеп!$C$11:$I$20, 7, 0), 0)</f>
        <v>0</v>
      </c>
      <c r="Q59" s="40">
        <f>IFERROR(VLOOKUP(B59,Прилеп!$C$35:$I$44, 7, 0), 0)</f>
        <v>0</v>
      </c>
      <c r="R59" s="40">
        <f>IFERROR(VLOOKUP(B59,КRUN!$C$11:$I$20, 7, 0), 0)</f>
        <v>0</v>
      </c>
      <c r="S59" s="40">
        <f>IFERROR(VLOOKUP(B59,КRUN!$C$35:$I$44, 7, 0), 0)</f>
        <v>0</v>
      </c>
      <c r="T59" s="40">
        <f>IFERROR(VLOOKUP(B59,'Охрид Трчат'!$C$11:$I$20, 7, 0), 0)</f>
        <v>0</v>
      </c>
      <c r="U59" s="40">
        <f>IFERROR(VLOOKUP(B59,'Охрид Трчат'!$C$35:$I$44, 7, 0), 0)</f>
        <v>0</v>
      </c>
      <c r="V59"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9.9143492769744164</v>
      </c>
    </row>
    <row r="60" spans="1:25" x14ac:dyDescent="0.3">
      <c r="A60" s="31">
        <f t="shared" si="0"/>
        <v>57</v>
      </c>
      <c r="B60" s="44" t="s">
        <v>100</v>
      </c>
      <c r="C60" s="40">
        <f>IFERROR(VLOOKUP(B60,Гевгелија!$C$11:$I$20, 7, 0), 0)</f>
        <v>0</v>
      </c>
      <c r="D60" s="40">
        <f>IFERROR(VLOOKUP(B60,Гевгелија!$C$35:$I$44, 7, 0), 0)</f>
        <v>0</v>
      </c>
      <c r="E60" s="40">
        <f>IFERROR(VLOOKUP(B60,СупериорРанс!$C$11:$I$20, 7, 0), 0)</f>
        <v>0</v>
      </c>
      <c r="F60" s="40">
        <f>IFERROR(VLOOKUP(B60,СупериорРанс!$C$34:$I$43, 7, 0), 0)</f>
        <v>0</v>
      </c>
      <c r="G60" s="40">
        <f>IFERROR(VLOOKUP(B60,'Halk Eco'!$C$11:$I$20, 7, 0), 0)</f>
        <v>0</v>
      </c>
      <c r="H60" s="40">
        <f>IFERROR(VLOOKUP(B60,Кавадарци!$C$11:$I$20, 7, 0), 0)</f>
        <v>0</v>
      </c>
      <c r="I60" s="40">
        <f>IFERROR(VLOOKUP(B60,Кавадарци!$C$34:$I$43, 7, 0), 0)</f>
        <v>0</v>
      </c>
      <c r="J60" s="40">
        <f>IFERROR(VLOOKUP(B60,Кавадарци!$C$58:$I$67, 7, 0), 0)</f>
        <v>0</v>
      </c>
      <c r="K60" s="40">
        <f>IFERROR(VLOOKUP(B60,Битола!$C$11:$I$20, 7, 0), 0)</f>
        <v>0</v>
      </c>
      <c r="L60" s="40">
        <f>IFERROR(VLOOKUP(B60,Битола!$C$35:$I$44, 7, 0), 0)</f>
        <v>9.7227474972191317</v>
      </c>
      <c r="M60" s="40">
        <f>IFERROR(VLOOKUP(B60,Битола!$C$58:$I$67, 7, 0), 0)</f>
        <v>0</v>
      </c>
      <c r="N60" s="40">
        <f>IFERROR(VLOOKUP(B60,'Велес-Рацин'!$C$11:$I$20, 7, 0), 0)</f>
        <v>0</v>
      </c>
      <c r="O60" s="40">
        <f>IFERROR(VLOOKUP(B60,'Велес-Рацин'!$C$35:$I$44, 7, 0), 0)</f>
        <v>0</v>
      </c>
      <c r="P60" s="40">
        <f>IFERROR(VLOOKUP(B60,Прилеп!$C$11:$I$20, 7, 0), 0)</f>
        <v>0</v>
      </c>
      <c r="Q60" s="40">
        <f>IFERROR(VLOOKUP(B60,Прилеп!$C$35:$I$44, 7, 0), 0)</f>
        <v>0</v>
      </c>
      <c r="R60" s="40">
        <f>IFERROR(VLOOKUP(B60,КRUN!$C$11:$I$20, 7, 0), 0)</f>
        <v>0</v>
      </c>
      <c r="S60" s="40">
        <f>IFERROR(VLOOKUP(B60,КRUN!$C$35:$I$44, 7, 0), 0)</f>
        <v>0</v>
      </c>
      <c r="T60" s="40">
        <f>IFERROR(VLOOKUP(B60,'Охрид Трчат'!$C$11:$I$20, 7, 0), 0)</f>
        <v>0</v>
      </c>
      <c r="U60" s="40">
        <f>IFERROR(VLOOKUP(B60,'Охрид Трчат'!$C$35:$I$44, 7, 0), 0)</f>
        <v>0</v>
      </c>
      <c r="V6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9.7227474972191317</v>
      </c>
    </row>
    <row r="61" spans="1:25" x14ac:dyDescent="0.3">
      <c r="A61" s="31">
        <f t="shared" si="0"/>
        <v>58</v>
      </c>
      <c r="B61" s="44" t="s">
        <v>135</v>
      </c>
      <c r="C61" s="40">
        <f>IFERROR(VLOOKUP(B61,Гевгелија!$C$11:$I$20, 7, 0), 0)</f>
        <v>0</v>
      </c>
      <c r="D61" s="40">
        <f>IFERROR(VLOOKUP(B61,Гевгелија!$C$35:$I$44, 7, 0), 0)</f>
        <v>0</v>
      </c>
      <c r="E61" s="40">
        <f>IFERROR(VLOOKUP(B61,СупериорРанс!$C$11:$I$20, 7, 0), 0)</f>
        <v>0</v>
      </c>
      <c r="F61" s="40">
        <f>IFERROR(VLOOKUP(B61,СупериорРанс!$C$34:$I$43, 7, 0), 0)</f>
        <v>0</v>
      </c>
      <c r="G61" s="40">
        <f>IFERROR(VLOOKUP(B61,'Halk Eco'!$C$11:$I$20, 7, 0), 0)</f>
        <v>0</v>
      </c>
      <c r="H61" s="40">
        <f>IFERROR(VLOOKUP(B61,Кавадарци!$C$11:$I$20, 7, 0), 0)</f>
        <v>0</v>
      </c>
      <c r="I61" s="40">
        <f>IFERROR(VLOOKUP(B61,Кавадарци!$C$34:$I$43, 7, 0), 0)</f>
        <v>0</v>
      </c>
      <c r="J61" s="40">
        <f>IFERROR(VLOOKUP(B61,Кавадарци!$C$58:$I$67, 7, 0), 0)</f>
        <v>0</v>
      </c>
      <c r="K61" s="40">
        <f>IFERROR(VLOOKUP(B61,Битола!$C$11:$I$20, 7, 0), 0)</f>
        <v>0</v>
      </c>
      <c r="L61" s="40">
        <f>IFERROR(VLOOKUP(B61,Битола!$C$35:$I$44, 7, 0), 0)</f>
        <v>0</v>
      </c>
      <c r="M61" s="40">
        <f>IFERROR(VLOOKUP(B61,Битола!$C$58:$I$67, 7, 0), 0)</f>
        <v>0</v>
      </c>
      <c r="N61" s="40">
        <f>IFERROR(VLOOKUP(B61,'Велес-Рацин'!$C$11:$I$20, 7, 0), 0)</f>
        <v>0</v>
      </c>
      <c r="O61" s="40">
        <f>IFERROR(VLOOKUP(B61,'Велес-Рацин'!$C$35:$I$44, 7, 0), 0)</f>
        <v>0</v>
      </c>
      <c r="P61" s="40">
        <f>IFERROR(VLOOKUP(B61,Прилеп!$C$11:$I$20, 7, 0), 0)</f>
        <v>0</v>
      </c>
      <c r="Q61" s="40">
        <f>IFERROR(VLOOKUP(B61,Прилеп!$C$35:$I$44, 7, 0), 0)</f>
        <v>0</v>
      </c>
      <c r="R61" s="40">
        <f>IFERROR(VLOOKUP(B61,КRUN!$C$11:$I$20, 7, 0), 0)</f>
        <v>0</v>
      </c>
      <c r="S61" s="40">
        <f>IFERROR(VLOOKUP(B61,КRUN!$C$35:$I$44, 7, 0), 0)</f>
        <v>0</v>
      </c>
      <c r="T61" s="40">
        <f>IFERROR(VLOOKUP(B61,'Охрид Трчат'!$C$11:$I$20, 7, 0), 0)</f>
        <v>0</v>
      </c>
      <c r="U61" s="40">
        <f>IFERROR(VLOOKUP(B61,'Охрид Трчат'!$C$35:$I$44, 7, 0), 0)</f>
        <v>9.4797136038186167</v>
      </c>
      <c r="V61"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9.4797136038186167</v>
      </c>
    </row>
    <row r="62" spans="1:25" x14ac:dyDescent="0.3">
      <c r="A62" s="31">
        <f t="shared" si="0"/>
        <v>59</v>
      </c>
      <c r="B62" s="44" t="s">
        <v>62</v>
      </c>
      <c r="C62" s="40">
        <f>IFERROR(VLOOKUP(B62,Гевгелија!$C$11:$I$20, 7, 0), 0)</f>
        <v>0</v>
      </c>
      <c r="D62" s="40">
        <f>IFERROR(VLOOKUP(B62,Гевгелија!$C$35:$I$44, 7, 0), 0)</f>
        <v>0</v>
      </c>
      <c r="E62" s="40">
        <f>IFERROR(VLOOKUP(B62,СупериорРанс!$C$11:$I$20, 7, 0), 0)</f>
        <v>0</v>
      </c>
      <c r="F62" s="40">
        <f>IFERROR(VLOOKUP(B62,СупериорРанс!$C$34:$I$43, 7, 0), 0)</f>
        <v>0</v>
      </c>
      <c r="G62" s="40">
        <f>IFERROR(VLOOKUP(B62,'Halk Eco'!$C$11:$I$20, 7, 0), 0)</f>
        <v>0</v>
      </c>
      <c r="H62" s="40">
        <f>IFERROR(VLOOKUP(B62,Кавадарци!$C$11:$I$20, 7, 0), 0)</f>
        <v>9.3022650351470979</v>
      </c>
      <c r="I62" s="40">
        <f>IFERROR(VLOOKUP(B62,Кавадарци!$C$34:$I$43, 7, 0), 0)</f>
        <v>0</v>
      </c>
      <c r="J62" s="40">
        <f>IFERROR(VLOOKUP(B62,Кавадарци!$C$58:$I$67, 7, 0), 0)</f>
        <v>0</v>
      </c>
      <c r="K62" s="40">
        <f>IFERROR(VLOOKUP(B62,Битола!$C$11:$I$20, 7, 0), 0)</f>
        <v>0</v>
      </c>
      <c r="L62" s="40">
        <f>IFERROR(VLOOKUP(B62,Битола!$C$35:$I$44, 7, 0), 0)</f>
        <v>0</v>
      </c>
      <c r="M62" s="40">
        <f>IFERROR(VLOOKUP(B62,Битола!$C$58:$I$67, 7, 0), 0)</f>
        <v>0</v>
      </c>
      <c r="N62" s="40">
        <f>IFERROR(VLOOKUP(B62,'Велес-Рацин'!$C$11:$I$20, 7, 0), 0)</f>
        <v>0</v>
      </c>
      <c r="O62" s="40">
        <f>IFERROR(VLOOKUP(B62,'Велес-Рацин'!$C$35:$I$44, 7, 0), 0)</f>
        <v>0</v>
      </c>
      <c r="P62" s="40">
        <f>IFERROR(VLOOKUP(B62,Прилеп!$C$11:$I$20, 7, 0), 0)</f>
        <v>0</v>
      </c>
      <c r="Q62" s="40">
        <f>IFERROR(VLOOKUP(B62,Прилеп!$C$35:$I$44, 7, 0), 0)</f>
        <v>0</v>
      </c>
      <c r="R62" s="40">
        <f>IFERROR(VLOOKUP(B62,КRUN!$C$11:$I$20, 7, 0), 0)</f>
        <v>0</v>
      </c>
      <c r="S62" s="40">
        <f>IFERROR(VLOOKUP(B62,КRUN!$C$35:$I$44, 7, 0), 0)</f>
        <v>0</v>
      </c>
      <c r="T62" s="40">
        <f>IFERROR(VLOOKUP(B62,'Охрид Трчат'!$C$11:$I$20, 7, 0), 0)</f>
        <v>0</v>
      </c>
      <c r="U62" s="40">
        <f>IFERROR(VLOOKUP(B62,'Охрид Трчат'!$C$35:$I$44, 7, 0), 0)</f>
        <v>0</v>
      </c>
      <c r="V62"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9.3022650351470979</v>
      </c>
    </row>
    <row r="63" spans="1:25" x14ac:dyDescent="0.3">
      <c r="A63" s="31">
        <f t="shared" si="0"/>
        <v>60</v>
      </c>
      <c r="B63" s="44" t="s">
        <v>112</v>
      </c>
      <c r="C63" s="40">
        <f>IFERROR(VLOOKUP(B63,Гевгелија!$C$11:$I$20, 7, 0), 0)</f>
        <v>0</v>
      </c>
      <c r="D63" s="40">
        <f>IFERROR(VLOOKUP(B63,Гевгелија!$C$35:$I$44, 7, 0), 0)</f>
        <v>0</v>
      </c>
      <c r="E63" s="40">
        <f>IFERROR(VLOOKUP(B63,СупериорРанс!$C$11:$I$20, 7, 0), 0)</f>
        <v>0</v>
      </c>
      <c r="F63" s="40">
        <f>IFERROR(VLOOKUP(B63,СупериорРанс!$C$34:$I$43, 7, 0), 0)</f>
        <v>0</v>
      </c>
      <c r="G63" s="40">
        <f>IFERROR(VLOOKUP(B63,'Halk Eco'!$C$11:$I$20, 7, 0), 0)</f>
        <v>0</v>
      </c>
      <c r="H63" s="40">
        <f>IFERROR(VLOOKUP(B63,Кавадарци!$C$11:$I$20, 7, 0), 0)</f>
        <v>0</v>
      </c>
      <c r="I63" s="40">
        <f>IFERROR(VLOOKUP(B63,Кавадарци!$C$34:$I$43, 7, 0), 0)</f>
        <v>0</v>
      </c>
      <c r="J63" s="40">
        <f>IFERROR(VLOOKUP(B63,Кавадарци!$C$58:$I$67, 7, 0), 0)</f>
        <v>0</v>
      </c>
      <c r="K63" s="40">
        <f>IFERROR(VLOOKUP(B63,Битола!$C$11:$I$20, 7, 0), 0)</f>
        <v>0</v>
      </c>
      <c r="L63" s="40">
        <f>IFERROR(VLOOKUP(B63,Битола!$C$35:$I$44, 7, 0), 0)</f>
        <v>0</v>
      </c>
      <c r="M63" s="40">
        <f>IFERROR(VLOOKUP(B63,Битола!$C$58:$I$67, 7, 0), 0)</f>
        <v>0</v>
      </c>
      <c r="N63" s="40">
        <f>IFERROR(VLOOKUP(B63,'Велес-Рацин'!$C$11:$I$20, 7, 0), 0)</f>
        <v>9.1765850945494982</v>
      </c>
      <c r="O63" s="40">
        <f>IFERROR(VLOOKUP(B63,'Велес-Рацин'!$C$35:$I$44, 7, 0), 0)</f>
        <v>0</v>
      </c>
      <c r="P63" s="40">
        <f>IFERROR(VLOOKUP(B63,Прилеп!$C$11:$I$20, 7, 0), 0)</f>
        <v>0</v>
      </c>
      <c r="Q63" s="40">
        <f>IFERROR(VLOOKUP(B63,Прилеп!$C$35:$I$44, 7, 0), 0)</f>
        <v>0</v>
      </c>
      <c r="R63" s="40">
        <f>IFERROR(VLOOKUP(B63,КRUN!$C$11:$I$20, 7, 0), 0)</f>
        <v>0</v>
      </c>
      <c r="S63" s="40">
        <f>IFERROR(VLOOKUP(B63,КRUN!$C$35:$I$44, 7, 0), 0)</f>
        <v>0</v>
      </c>
      <c r="T63" s="40">
        <f>IFERROR(VLOOKUP(B63,'Охрид Трчат'!$C$11:$I$20, 7, 0), 0)</f>
        <v>0</v>
      </c>
      <c r="U63" s="40">
        <f>IFERROR(VLOOKUP(B63,'Охрид Трчат'!$C$35:$I$44, 7, 0), 0)</f>
        <v>0</v>
      </c>
      <c r="V63"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9.1765850945494982</v>
      </c>
    </row>
    <row r="64" spans="1:25" x14ac:dyDescent="0.3">
      <c r="A64" s="31">
        <f t="shared" si="0"/>
        <v>61</v>
      </c>
      <c r="B64" s="44" t="s">
        <v>105</v>
      </c>
      <c r="C64" s="40">
        <f>IFERROR(VLOOKUP(B64,Гевгелија!$C$11:$I$20, 7, 0), 0)</f>
        <v>0</v>
      </c>
      <c r="D64" s="40">
        <f>IFERROR(VLOOKUP(B64,Гевгелија!$C$35:$I$44, 7, 0), 0)</f>
        <v>0</v>
      </c>
      <c r="E64" s="40">
        <f>IFERROR(VLOOKUP(B64,СупериорРанс!$C$11:$I$20, 7, 0), 0)</f>
        <v>0</v>
      </c>
      <c r="F64" s="40">
        <f>IFERROR(VLOOKUP(B64,СупериорРанс!$C$34:$I$43, 7, 0), 0)</f>
        <v>0</v>
      </c>
      <c r="G64" s="40">
        <f>IFERROR(VLOOKUP(B64,'Halk Eco'!$C$11:$I$20, 7, 0), 0)</f>
        <v>0</v>
      </c>
      <c r="H64" s="40">
        <f>IFERROR(VLOOKUP(B64,Кавадарци!$C$11:$I$20, 7, 0), 0)</f>
        <v>0</v>
      </c>
      <c r="I64" s="40">
        <f>IFERROR(VLOOKUP(B64,Кавадарци!$C$34:$I$43, 7, 0), 0)</f>
        <v>0</v>
      </c>
      <c r="J64" s="40">
        <f>IFERROR(VLOOKUP(B64,Кавадарци!$C$58:$I$67, 7, 0), 0)</f>
        <v>0</v>
      </c>
      <c r="K64" s="40">
        <f>IFERROR(VLOOKUP(B64,Битола!$C$11:$I$20, 7, 0), 0)</f>
        <v>0</v>
      </c>
      <c r="L64" s="40">
        <f>IFERROR(VLOOKUP(B64,Битола!$C$35:$I$44, 7, 0), 0)</f>
        <v>0</v>
      </c>
      <c r="M64" s="40">
        <f>IFERROR(VLOOKUP(B64,Битола!$C$58:$I$67, 7, 0), 0)</f>
        <v>9.0504176610978533</v>
      </c>
      <c r="N64" s="40">
        <f>IFERROR(VLOOKUP(B64,'Велес-Рацин'!$C$11:$I$20, 7, 0), 0)</f>
        <v>0</v>
      </c>
      <c r="O64" s="40">
        <f>IFERROR(VLOOKUP(B64,'Велес-Рацин'!$C$35:$I$44, 7, 0), 0)</f>
        <v>0</v>
      </c>
      <c r="P64" s="40">
        <f>IFERROR(VLOOKUP(B64,Прилеп!$C$11:$I$20, 7, 0), 0)</f>
        <v>0</v>
      </c>
      <c r="Q64" s="40">
        <f>IFERROR(VLOOKUP(B64,Прилеп!$C$35:$I$44, 7, 0), 0)</f>
        <v>0</v>
      </c>
      <c r="R64" s="40">
        <f>IFERROR(VLOOKUP(B64,КRUN!$C$11:$I$20, 7, 0), 0)</f>
        <v>0</v>
      </c>
      <c r="S64" s="40">
        <f>IFERROR(VLOOKUP(B64,КRUN!$C$35:$I$44, 7, 0), 0)</f>
        <v>0</v>
      </c>
      <c r="T64" s="40">
        <f>IFERROR(VLOOKUP(B64,'Охрид Трчат'!$C$11:$I$20, 7, 0), 0)</f>
        <v>0</v>
      </c>
      <c r="U64" s="40">
        <f>IFERROR(VLOOKUP(B64,'Охрид Трчат'!$C$35:$I$44, 7, 0), 0)</f>
        <v>0</v>
      </c>
      <c r="V64"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9.0504176610978533</v>
      </c>
    </row>
    <row r="65" spans="1:22" x14ac:dyDescent="0.3">
      <c r="A65" s="31">
        <f t="shared" si="0"/>
        <v>62</v>
      </c>
      <c r="B65" s="44" t="s">
        <v>132</v>
      </c>
      <c r="C65" s="40">
        <f>IFERROR(VLOOKUP(B65,Гевгелија!$C$11:$I$20, 7, 0), 0)</f>
        <v>0</v>
      </c>
      <c r="D65" s="40">
        <f>IFERROR(VLOOKUP(B65,Гевгелија!$C$35:$I$44, 7, 0), 0)</f>
        <v>0</v>
      </c>
      <c r="E65" s="40">
        <f>IFERROR(VLOOKUP(B65,СупериорРанс!$C$11:$I$20, 7, 0), 0)</f>
        <v>0</v>
      </c>
      <c r="F65" s="40">
        <f>IFERROR(VLOOKUP(B65,СупериорРанс!$C$34:$I$43, 7, 0), 0)</f>
        <v>0</v>
      </c>
      <c r="G65" s="40">
        <f>IFERROR(VLOOKUP(B65,'Halk Eco'!$C$11:$I$20, 7, 0), 0)</f>
        <v>0</v>
      </c>
      <c r="H65" s="40">
        <f>IFERROR(VLOOKUP(B65,Кавадарци!$C$11:$I$20, 7, 0), 0)</f>
        <v>0</v>
      </c>
      <c r="I65" s="40">
        <f>IFERROR(VLOOKUP(B65,Кавадарци!$C$34:$I$43, 7, 0), 0)</f>
        <v>0</v>
      </c>
      <c r="J65" s="40">
        <f>IFERROR(VLOOKUP(B65,Кавадарци!$C$58:$I$67, 7, 0), 0)</f>
        <v>0</v>
      </c>
      <c r="K65" s="40">
        <f>IFERROR(VLOOKUP(B65,Битола!$C$11:$I$20, 7, 0), 0)</f>
        <v>0</v>
      </c>
      <c r="L65" s="40">
        <f>IFERROR(VLOOKUP(B65,Битола!$C$35:$I$44, 7, 0), 0)</f>
        <v>0</v>
      </c>
      <c r="M65" s="40">
        <f>IFERROR(VLOOKUP(B65,Битола!$C$58:$I$67, 7, 0), 0)</f>
        <v>0</v>
      </c>
      <c r="N65" s="40">
        <f>IFERROR(VLOOKUP(B65,'Велес-Рацин'!$C$11:$I$20, 7, 0), 0)</f>
        <v>0</v>
      </c>
      <c r="O65" s="40">
        <f>IFERROR(VLOOKUP(B65,'Велес-Рацин'!$C$35:$I$44, 7, 0), 0)</f>
        <v>0</v>
      </c>
      <c r="P65" s="40">
        <f>IFERROR(VLOOKUP(B65,Прилеп!$C$11:$I$20, 7, 0), 0)</f>
        <v>0</v>
      </c>
      <c r="Q65" s="40">
        <f>IFERROR(VLOOKUP(B65,Прилеп!$C$35:$I$44, 7, 0), 0)</f>
        <v>0</v>
      </c>
      <c r="R65" s="40">
        <f>IFERROR(VLOOKUP(B65,КRUN!$C$11:$I$20, 7, 0), 0)</f>
        <v>0</v>
      </c>
      <c r="S65" s="40">
        <f>IFERROR(VLOOKUP(B65,КRUN!$C$35:$I$44, 7, 0), 0)</f>
        <v>0</v>
      </c>
      <c r="T65" s="40">
        <f>IFERROR(VLOOKUP(B65,'Охрид Трчат'!$C$11:$I$20, 7, 0), 0)</f>
        <v>8.5673001822442068</v>
      </c>
      <c r="U65" s="40">
        <f>IFERROR(VLOOKUP(B65,'Охрид Трчат'!$C$35:$I$44, 7, 0), 0)</f>
        <v>0</v>
      </c>
      <c r="V65"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8.5673001822442068</v>
      </c>
    </row>
    <row r="66" spans="1:22" x14ac:dyDescent="0.3">
      <c r="A66" s="31">
        <f t="shared" si="0"/>
        <v>63</v>
      </c>
      <c r="B66" s="44" t="s">
        <v>118</v>
      </c>
      <c r="C66" s="40">
        <f>IFERROR(VLOOKUP(B66,Гевгелија!$C$11:$I$20, 7, 0), 0)</f>
        <v>0</v>
      </c>
      <c r="D66" s="40">
        <f>IFERROR(VLOOKUP(B66,Гевгелија!$C$35:$I$44, 7, 0), 0)</f>
        <v>0</v>
      </c>
      <c r="E66" s="40">
        <f>IFERROR(VLOOKUP(B66,СупериорРанс!$C$11:$I$20, 7, 0), 0)</f>
        <v>0</v>
      </c>
      <c r="F66" s="40">
        <f>IFERROR(VLOOKUP(B66,СупериорРанс!$C$34:$I$43, 7, 0), 0)</f>
        <v>0</v>
      </c>
      <c r="G66" s="40">
        <f>IFERROR(VLOOKUP(B66,'Halk Eco'!$C$11:$I$20, 7, 0), 0)</f>
        <v>0</v>
      </c>
      <c r="H66" s="40">
        <f>IFERROR(VLOOKUP(B66,Кавадарци!$C$11:$I$20, 7, 0), 0)</f>
        <v>0</v>
      </c>
      <c r="I66" s="40">
        <f>IFERROR(VLOOKUP(B66,Кавадарци!$C$34:$I$43, 7, 0), 0)</f>
        <v>0</v>
      </c>
      <c r="J66" s="40">
        <f>IFERROR(VLOOKUP(B66,Кавадарци!$C$58:$I$67, 7, 0), 0)</f>
        <v>0</v>
      </c>
      <c r="K66" s="40">
        <f>IFERROR(VLOOKUP(B66,Битола!$C$11:$I$20, 7, 0), 0)</f>
        <v>0</v>
      </c>
      <c r="L66" s="40">
        <f>IFERROR(VLOOKUP(B66,Битола!$C$35:$I$44, 7, 0), 0)</f>
        <v>0</v>
      </c>
      <c r="M66" s="40">
        <f>IFERROR(VLOOKUP(B66,Битола!$C$58:$I$67, 7, 0), 0)</f>
        <v>0</v>
      </c>
      <c r="N66" s="40">
        <f>IFERROR(VLOOKUP(B66,'Велес-Рацин'!$C$11:$I$20, 7, 0), 0)</f>
        <v>0</v>
      </c>
      <c r="O66" s="40">
        <f>IFERROR(VLOOKUP(B66,'Велес-Рацин'!$C$35:$I$44, 7, 0), 0)</f>
        <v>0</v>
      </c>
      <c r="P66" s="40">
        <f>IFERROR(VLOOKUP(B66,Прилеп!$C$11:$I$20, 7, 0), 0)</f>
        <v>8.4908231368186868</v>
      </c>
      <c r="Q66" s="40">
        <f>IFERROR(VLOOKUP(B66,Прилеп!$C$35:$I$44, 7, 0), 0)</f>
        <v>0</v>
      </c>
      <c r="R66" s="40">
        <f>IFERROR(VLOOKUP(B66,КRUN!$C$11:$I$20, 7, 0), 0)</f>
        <v>0</v>
      </c>
      <c r="S66" s="40">
        <f>IFERROR(VLOOKUP(B66,КRUN!$C$35:$I$44, 7, 0), 0)</f>
        <v>0</v>
      </c>
      <c r="T66" s="40">
        <f>IFERROR(VLOOKUP(B66,'Охрид Трчат'!$C$11:$I$20, 7, 0), 0)</f>
        <v>0</v>
      </c>
      <c r="U66" s="40">
        <f>IFERROR(VLOOKUP(B66,'Охрид Трчат'!$C$35:$I$44, 7, 0), 0)</f>
        <v>0</v>
      </c>
      <c r="V66"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8.4908231368186868</v>
      </c>
    </row>
    <row r="67" spans="1:22" x14ac:dyDescent="0.3">
      <c r="A67" s="31">
        <f t="shared" si="0"/>
        <v>64</v>
      </c>
      <c r="B67" s="44" t="s">
        <v>95</v>
      </c>
      <c r="C67" s="40">
        <f>IFERROR(VLOOKUP(B67,Гевгелија!$C$11:$I$20, 7, 0), 0)</f>
        <v>0</v>
      </c>
      <c r="D67" s="40">
        <f>IFERROR(VLOOKUP(B67,Гевгелија!$C$35:$I$44, 7, 0), 0)</f>
        <v>0</v>
      </c>
      <c r="E67" s="40">
        <f>IFERROR(VLOOKUP(B67,СупериорРанс!$C$11:$I$20, 7, 0), 0)</f>
        <v>0</v>
      </c>
      <c r="F67" s="40">
        <f>IFERROR(VLOOKUP(B67,СупериорРанс!$C$34:$I$43, 7, 0), 0)</f>
        <v>0</v>
      </c>
      <c r="G67" s="40">
        <f>IFERROR(VLOOKUP(B67,'Halk Eco'!$C$11:$I$20, 7, 0), 0)</f>
        <v>0</v>
      </c>
      <c r="H67" s="40">
        <f>IFERROR(VLOOKUP(B67,Кавадарци!$C$11:$I$20, 7, 0), 0)</f>
        <v>0</v>
      </c>
      <c r="I67" s="40">
        <f>IFERROR(VLOOKUP(B67,Кавадарци!$C$34:$I$43, 7, 0), 0)</f>
        <v>0</v>
      </c>
      <c r="J67" s="40">
        <f>IFERROR(VLOOKUP(B67,Кавадарци!$C$58:$I$67, 7, 0), 0)</f>
        <v>0</v>
      </c>
      <c r="K67" s="40">
        <f>IFERROR(VLOOKUP(B67,Битола!$C$11:$I$20, 7, 0), 0)</f>
        <v>8.0296797708929972</v>
      </c>
      <c r="L67" s="40">
        <f>IFERROR(VLOOKUP(B67,Битола!$C$35:$I$44, 7, 0), 0)</f>
        <v>0</v>
      </c>
      <c r="M67" s="40">
        <f>IFERROR(VLOOKUP(B67,Битола!$C$58:$I$67, 7, 0), 0)</f>
        <v>0</v>
      </c>
      <c r="N67" s="40">
        <f>IFERROR(VLOOKUP(B67,'Велес-Рацин'!$C$11:$I$20, 7, 0), 0)</f>
        <v>0</v>
      </c>
      <c r="O67" s="40">
        <f>IFERROR(VLOOKUP(B67,'Велес-Рацин'!$C$35:$I$44, 7, 0), 0)</f>
        <v>0</v>
      </c>
      <c r="P67" s="40">
        <f>IFERROR(VLOOKUP(B67,Прилеп!$C$11:$I$20, 7, 0), 0)</f>
        <v>0</v>
      </c>
      <c r="Q67" s="40">
        <f>IFERROR(VLOOKUP(B67,Прилеп!$C$35:$I$44, 7, 0), 0)</f>
        <v>0</v>
      </c>
      <c r="R67" s="40">
        <f>IFERROR(VLOOKUP(B67,КRUN!$C$11:$I$20, 7, 0), 0)</f>
        <v>0</v>
      </c>
      <c r="S67" s="40">
        <f>IFERROR(VLOOKUP(B67,КRUN!$C$35:$I$44, 7, 0), 0)</f>
        <v>0</v>
      </c>
      <c r="T67" s="40">
        <f>IFERROR(VLOOKUP(B67,'Охрид Трчат'!$C$11:$I$20, 7, 0), 0)</f>
        <v>0</v>
      </c>
      <c r="U67" s="40">
        <f>IFERROR(VLOOKUP(B67,'Охрид Трчат'!$C$35:$I$44, 7, 0), 0)</f>
        <v>0</v>
      </c>
      <c r="V67"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8.0296797708929972</v>
      </c>
    </row>
    <row r="68" spans="1:22" x14ac:dyDescent="0.3">
      <c r="A68" s="31">
        <f t="shared" si="0"/>
        <v>65</v>
      </c>
      <c r="B68" s="44" t="s">
        <v>101</v>
      </c>
      <c r="C68" s="40">
        <f>IFERROR(VLOOKUP(B68,Гевгелија!$C$11:$I$20, 7, 0), 0)</f>
        <v>0</v>
      </c>
      <c r="D68" s="40">
        <f>IFERROR(VLOOKUP(B68,Гевгелија!$C$35:$I$44, 7, 0), 0)</f>
        <v>0</v>
      </c>
      <c r="E68" s="40">
        <f>IFERROR(VLOOKUP(B68,СупериорРанс!$C$11:$I$20, 7, 0), 0)</f>
        <v>0</v>
      </c>
      <c r="F68" s="40">
        <f>IFERROR(VLOOKUP(B68,СупериорРанс!$C$34:$I$43, 7, 0), 0)</f>
        <v>0</v>
      </c>
      <c r="G68" s="40">
        <f>IFERROR(VLOOKUP(B68,'Halk Eco'!$C$11:$I$20, 7, 0), 0)</f>
        <v>0</v>
      </c>
      <c r="H68" s="40">
        <f>IFERROR(VLOOKUP(B68,Кавадарци!$C$11:$I$20, 7, 0), 0)</f>
        <v>0</v>
      </c>
      <c r="I68" s="40">
        <f>IFERROR(VLOOKUP(B68,Кавадарци!$C$34:$I$43, 7, 0), 0)</f>
        <v>0</v>
      </c>
      <c r="J68" s="40">
        <f>IFERROR(VLOOKUP(B68,Кавадарци!$C$58:$I$67, 7, 0), 0)</f>
        <v>0</v>
      </c>
      <c r="K68" s="40">
        <f>IFERROR(VLOOKUP(B68,Битола!$C$11:$I$20, 7, 0), 0)</f>
        <v>0</v>
      </c>
      <c r="L68" s="40">
        <f>IFERROR(VLOOKUP(B68,Битола!$C$35:$I$44, 7, 0), 0)</f>
        <v>7.6739432703003336</v>
      </c>
      <c r="M68" s="40">
        <f>IFERROR(VLOOKUP(B68,Битола!$C$58:$I$67, 7, 0), 0)</f>
        <v>0</v>
      </c>
      <c r="N68" s="40">
        <f>IFERROR(VLOOKUP(B68,'Велес-Рацин'!$C$11:$I$20, 7, 0), 0)</f>
        <v>0</v>
      </c>
      <c r="O68" s="40">
        <f>IFERROR(VLOOKUP(B68,'Велес-Рацин'!$C$35:$I$44, 7, 0), 0)</f>
        <v>0</v>
      </c>
      <c r="P68" s="40">
        <f>IFERROR(VLOOKUP(B68,Прилеп!$C$11:$I$20, 7, 0), 0)</f>
        <v>0</v>
      </c>
      <c r="Q68" s="40">
        <f>IFERROR(VLOOKUP(B68,Прилеп!$C$35:$I$44, 7, 0), 0)</f>
        <v>0</v>
      </c>
      <c r="R68" s="40">
        <f>IFERROR(VLOOKUP(B68,КRUN!$C$11:$I$20, 7, 0), 0)</f>
        <v>0</v>
      </c>
      <c r="S68" s="40">
        <f>IFERROR(VLOOKUP(B68,КRUN!$C$35:$I$44, 7, 0), 0)</f>
        <v>0</v>
      </c>
      <c r="T68" s="40">
        <f>IFERROR(VLOOKUP(B68,'Охрид Трчат'!$C$11:$I$20, 7, 0), 0)</f>
        <v>0</v>
      </c>
      <c r="U68" s="40">
        <f>IFERROR(VLOOKUP(B68,'Охрид Трчат'!$C$35:$I$44, 7, 0), 0)</f>
        <v>0</v>
      </c>
      <c r="V68"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7.6739432703003336</v>
      </c>
    </row>
    <row r="69" spans="1:22" x14ac:dyDescent="0.3">
      <c r="A69" s="31">
        <f t="shared" si="0"/>
        <v>66</v>
      </c>
      <c r="B69" s="44" t="s">
        <v>70</v>
      </c>
      <c r="C69" s="40">
        <f>IFERROR(VLOOKUP(B69,Гевгелија!$C$11:$I$20, 7, 0), 0)</f>
        <v>0</v>
      </c>
      <c r="D69" s="40">
        <f>IFERROR(VLOOKUP(B69,Гевгелија!$C$35:$I$44, 7, 0), 0)</f>
        <v>0</v>
      </c>
      <c r="E69" s="40">
        <f>IFERROR(VLOOKUP(B69,СупериорРанс!$C$11:$I$20, 7, 0), 0)</f>
        <v>0</v>
      </c>
      <c r="F69" s="40">
        <f>IFERROR(VLOOKUP(B69,СупериорРанс!$C$34:$I$43, 7, 0), 0)</f>
        <v>0</v>
      </c>
      <c r="G69" s="40">
        <f>IFERROR(VLOOKUP(B69,'Halk Eco'!$C$11:$I$20, 7, 0), 0)</f>
        <v>0</v>
      </c>
      <c r="H69" s="40">
        <f>IFERROR(VLOOKUP(B69,Кавадарци!$C$11:$I$20, 7, 0), 0)</f>
        <v>0</v>
      </c>
      <c r="I69" s="40">
        <f>IFERROR(VLOOKUP(B69,Кавадарци!$C$34:$I$43, 7, 0), 0)</f>
        <v>7.6307007786429368</v>
      </c>
      <c r="J69" s="40">
        <f>IFERROR(VLOOKUP(B69,Кавадарци!$C$58:$I$67, 7, 0), 0)</f>
        <v>0</v>
      </c>
      <c r="K69" s="40">
        <f>IFERROR(VLOOKUP(B69,Битола!$C$11:$I$20, 7, 0), 0)</f>
        <v>0</v>
      </c>
      <c r="L69" s="40">
        <f>IFERROR(VLOOKUP(B69,Битола!$C$35:$I$44, 7, 0), 0)</f>
        <v>0</v>
      </c>
      <c r="M69" s="40">
        <f>IFERROR(VLOOKUP(B69,Битола!$C$58:$I$67, 7, 0), 0)</f>
        <v>0</v>
      </c>
      <c r="N69" s="40">
        <f>IFERROR(VLOOKUP(B69,'Велес-Рацин'!$C$11:$I$20, 7, 0), 0)</f>
        <v>0</v>
      </c>
      <c r="O69" s="40">
        <f>IFERROR(VLOOKUP(B69,'Велес-Рацин'!$C$35:$I$44, 7, 0), 0)</f>
        <v>0</v>
      </c>
      <c r="P69" s="40">
        <f>IFERROR(VLOOKUP(B69,Прилеп!$C$11:$I$20, 7, 0), 0)</f>
        <v>0</v>
      </c>
      <c r="Q69" s="40">
        <f>IFERROR(VLOOKUP(B69,Прилеп!$C$35:$I$44, 7, 0), 0)</f>
        <v>0</v>
      </c>
      <c r="R69" s="40">
        <f>IFERROR(VLOOKUP(B69,КRUN!$C$11:$I$20, 7, 0), 0)</f>
        <v>0</v>
      </c>
      <c r="S69" s="40">
        <f>IFERROR(VLOOKUP(B69,КRUN!$C$35:$I$44, 7, 0), 0)</f>
        <v>0</v>
      </c>
      <c r="T69" s="40">
        <f>IFERROR(VLOOKUP(B69,'Охрид Трчат'!$C$11:$I$20, 7, 0), 0)</f>
        <v>0</v>
      </c>
      <c r="U69" s="40">
        <f>IFERROR(VLOOKUP(B69,'Охрид Трчат'!$C$35:$I$44, 7, 0), 0)</f>
        <v>0</v>
      </c>
      <c r="V69"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7.6307007786429368</v>
      </c>
    </row>
    <row r="70" spans="1:22" x14ac:dyDescent="0.3">
      <c r="A70" s="31">
        <f t="shared" ref="A70:A90" si="1">A69+1</f>
        <v>67</v>
      </c>
      <c r="B70" s="44" t="s">
        <v>28</v>
      </c>
      <c r="C70" s="40">
        <f>IFERROR(VLOOKUP(B70,Гевгелија!$C$11:$I$20, 7, 0), 0)</f>
        <v>0</v>
      </c>
      <c r="D70" s="40">
        <f>IFERROR(VLOOKUP(B70,Гевгелија!$C$35:$I$44, 7, 0), 0)</f>
        <v>0</v>
      </c>
      <c r="E70" s="40">
        <f>IFERROR(VLOOKUP(B70,СупериорРанс!$C$11:$I$20, 7, 0), 0)</f>
        <v>7.5723025583982206</v>
      </c>
      <c r="F70" s="40">
        <f>IFERROR(VLOOKUP(B70,СупериорРанс!$C$34:$I$43, 7, 0), 0)</f>
        <v>0</v>
      </c>
      <c r="G70" s="40">
        <f>IFERROR(VLOOKUP(B70,'Halk Eco'!$C$11:$I$20, 7, 0), 0)</f>
        <v>0</v>
      </c>
      <c r="H70" s="40">
        <f>IFERROR(VLOOKUP(B70,Кавадарци!$C$11:$I$20, 7, 0), 0)</f>
        <v>0</v>
      </c>
      <c r="I70" s="40">
        <f>IFERROR(VLOOKUP(B70,Кавадарци!$C$34:$I$43, 7, 0), 0)</f>
        <v>0</v>
      </c>
      <c r="J70" s="40">
        <f>IFERROR(VLOOKUP(B70,Кавадарци!$C$58:$I$67, 7, 0), 0)</f>
        <v>0</v>
      </c>
      <c r="K70" s="40">
        <f>IFERROR(VLOOKUP(B70,Битола!$C$11:$I$20, 7, 0), 0)</f>
        <v>0</v>
      </c>
      <c r="L70" s="40">
        <f>IFERROR(VLOOKUP(B70,Битола!$C$35:$I$44, 7, 0), 0)</f>
        <v>0</v>
      </c>
      <c r="M70" s="40">
        <f>IFERROR(VLOOKUP(B70,Битола!$C$58:$I$67, 7, 0), 0)</f>
        <v>0</v>
      </c>
      <c r="N70" s="40">
        <f>IFERROR(VLOOKUP(B70,'Велес-Рацин'!$C$11:$I$20, 7, 0), 0)</f>
        <v>0</v>
      </c>
      <c r="O70" s="40">
        <f>IFERROR(VLOOKUP(B70,'Велес-Рацин'!$C$35:$I$44, 7, 0), 0)</f>
        <v>0</v>
      </c>
      <c r="P70" s="40">
        <f>IFERROR(VLOOKUP(B70,Прилеп!$C$11:$I$20, 7, 0), 0)</f>
        <v>0</v>
      </c>
      <c r="Q70" s="40">
        <f>IFERROR(VLOOKUP(B70,Прилеп!$C$35:$I$44, 7, 0), 0)</f>
        <v>0</v>
      </c>
      <c r="R70" s="40">
        <f>IFERROR(VLOOKUP(B70,КRUN!$C$11:$I$20, 7, 0), 0)</f>
        <v>0</v>
      </c>
      <c r="S70" s="40">
        <f>IFERROR(VLOOKUP(B70,КRUN!$C$35:$I$44, 7, 0), 0)</f>
        <v>0</v>
      </c>
      <c r="T70" s="40">
        <f>IFERROR(VLOOKUP(B70,'Охрид Трчат'!$C$11:$I$20, 7, 0), 0)</f>
        <v>0</v>
      </c>
      <c r="U70" s="40">
        <f>IFERROR(VLOOKUP(B70,'Охрид Трчат'!$C$35:$I$44, 7, 0), 0)</f>
        <v>0</v>
      </c>
      <c r="V7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7.5723025583982206</v>
      </c>
    </row>
    <row r="71" spans="1:22" x14ac:dyDescent="0.3">
      <c r="A71" s="31">
        <f t="shared" si="1"/>
        <v>68</v>
      </c>
      <c r="B71" s="44" t="s">
        <v>76</v>
      </c>
      <c r="C71" s="40">
        <f>IFERROR(VLOOKUP(B71,Гевгелија!$C$11:$I$20, 7, 0), 0)</f>
        <v>0</v>
      </c>
      <c r="D71" s="40">
        <f>IFERROR(VLOOKUP(B71,Гевгелија!$C$35:$I$44, 7, 0), 0)</f>
        <v>0</v>
      </c>
      <c r="E71" s="40">
        <f>IFERROR(VLOOKUP(B71,СупериорРанс!$C$11:$I$20, 7, 0), 0)</f>
        <v>0</v>
      </c>
      <c r="F71" s="40">
        <f>IFERROR(VLOOKUP(B71,СупериорРанс!$C$34:$I$43, 7, 0), 0)</f>
        <v>0</v>
      </c>
      <c r="G71" s="40">
        <f>IFERROR(VLOOKUP(B71,'Halk Eco'!$C$11:$I$20, 7, 0), 0)</f>
        <v>0</v>
      </c>
      <c r="H71" s="40">
        <f>IFERROR(VLOOKUP(B71,Кавадарци!$C$11:$I$20, 7, 0), 0)</f>
        <v>0</v>
      </c>
      <c r="I71" s="40">
        <f>IFERROR(VLOOKUP(B71,Кавадарци!$C$34:$I$43, 7, 0), 0)</f>
        <v>0</v>
      </c>
      <c r="J71" s="40">
        <f>IFERROR(VLOOKUP(B71,Кавадарци!$C$58:$I$67, 7, 0), 0)</f>
        <v>7.5146181384248205</v>
      </c>
      <c r="K71" s="40">
        <f>IFERROR(VLOOKUP(B71,Битола!$C$11:$I$20, 7, 0), 0)</f>
        <v>0</v>
      </c>
      <c r="L71" s="40">
        <f>IFERROR(VLOOKUP(B71,Битола!$C$35:$I$44, 7, 0), 0)</f>
        <v>0</v>
      </c>
      <c r="M71" s="40">
        <f>IFERROR(VLOOKUP(B71,Битола!$C$58:$I$67, 7, 0), 0)</f>
        <v>0</v>
      </c>
      <c r="N71" s="40">
        <f>IFERROR(VLOOKUP(B71,'Велес-Рацин'!$C$11:$I$20, 7, 0), 0)</f>
        <v>0</v>
      </c>
      <c r="O71" s="40">
        <f>IFERROR(VLOOKUP(B71,'Велес-Рацин'!$C$35:$I$44, 7, 0), 0)</f>
        <v>0</v>
      </c>
      <c r="P71" s="40">
        <f>IFERROR(VLOOKUP(B71,Прилеп!$C$11:$I$20, 7, 0), 0)</f>
        <v>0</v>
      </c>
      <c r="Q71" s="40">
        <f>IFERROR(VLOOKUP(B71,Прилеп!$C$35:$I$44, 7, 0), 0)</f>
        <v>0</v>
      </c>
      <c r="R71" s="40">
        <f>IFERROR(VLOOKUP(B71,КRUN!$C$11:$I$20, 7, 0), 0)</f>
        <v>0</v>
      </c>
      <c r="S71" s="40">
        <f>IFERROR(VLOOKUP(B71,КRUN!$C$35:$I$44, 7, 0), 0)</f>
        <v>0</v>
      </c>
      <c r="T71" s="40">
        <f>IFERROR(VLOOKUP(B71,'Охрид Трчат'!$C$11:$I$20, 7, 0), 0)</f>
        <v>0</v>
      </c>
      <c r="U71" s="40">
        <f>IFERROR(VLOOKUP(B71,'Охрид Трчат'!$C$35:$I$44, 7, 0), 0)</f>
        <v>0</v>
      </c>
      <c r="V71"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7.5146181384248205</v>
      </c>
    </row>
    <row r="72" spans="1:22" x14ac:dyDescent="0.3">
      <c r="A72" s="31">
        <f t="shared" si="1"/>
        <v>69</v>
      </c>
      <c r="B72" s="44" t="s">
        <v>106</v>
      </c>
      <c r="C72" s="40">
        <f>IFERROR(VLOOKUP(B72,Гевгелија!$C$11:$I$20, 7, 0), 0)</f>
        <v>0</v>
      </c>
      <c r="D72" s="40">
        <f>IFERROR(VLOOKUP(B72,Гевгелија!$C$35:$I$44, 7, 0), 0)</f>
        <v>0</v>
      </c>
      <c r="E72" s="40">
        <f>IFERROR(VLOOKUP(B72,СупериорРанс!$C$11:$I$20, 7, 0), 0)</f>
        <v>0</v>
      </c>
      <c r="F72" s="40">
        <f>IFERROR(VLOOKUP(B72,СупериорРанс!$C$34:$I$43, 7, 0), 0)</f>
        <v>0</v>
      </c>
      <c r="G72" s="40">
        <f>IFERROR(VLOOKUP(B72,'Halk Eco'!$C$11:$I$20, 7, 0), 0)</f>
        <v>0</v>
      </c>
      <c r="H72" s="40">
        <f>IFERROR(VLOOKUP(B72,Кавадарци!$C$11:$I$20, 7, 0), 0)</f>
        <v>0</v>
      </c>
      <c r="I72" s="40">
        <f>IFERROR(VLOOKUP(B72,Кавадарци!$C$34:$I$43, 7, 0), 0)</f>
        <v>0</v>
      </c>
      <c r="J72" s="40">
        <f>IFERROR(VLOOKUP(B72,Кавадарци!$C$58:$I$67, 7, 0), 0)</f>
        <v>0</v>
      </c>
      <c r="K72" s="40">
        <f>IFERROR(VLOOKUP(B72,Битола!$C$11:$I$20, 7, 0), 0)</f>
        <v>0</v>
      </c>
      <c r="L72" s="40">
        <f>IFERROR(VLOOKUP(B72,Битола!$C$35:$I$44, 7, 0), 0)</f>
        <v>0</v>
      </c>
      <c r="M72" s="40">
        <f>IFERROR(VLOOKUP(B72,Битола!$C$58:$I$67, 7, 0), 0)</f>
        <v>7.4624105011933182</v>
      </c>
      <c r="N72" s="40">
        <f>IFERROR(VLOOKUP(B72,'Велес-Рацин'!$C$11:$I$20, 7, 0), 0)</f>
        <v>0</v>
      </c>
      <c r="O72" s="40">
        <f>IFERROR(VLOOKUP(B72,'Велес-Рацин'!$C$35:$I$44, 7, 0), 0)</f>
        <v>0</v>
      </c>
      <c r="P72" s="40">
        <f>IFERROR(VLOOKUP(B72,Прилеп!$C$11:$I$20, 7, 0), 0)</f>
        <v>0</v>
      </c>
      <c r="Q72" s="40">
        <f>IFERROR(VLOOKUP(B72,Прилеп!$C$35:$I$44, 7, 0), 0)</f>
        <v>0</v>
      </c>
      <c r="R72" s="40">
        <f>IFERROR(VLOOKUP(B72,КRUN!$C$11:$I$20, 7, 0), 0)</f>
        <v>0</v>
      </c>
      <c r="S72" s="40">
        <f>IFERROR(VLOOKUP(B72,КRUN!$C$35:$I$44, 7, 0), 0)</f>
        <v>0</v>
      </c>
      <c r="T72" s="40">
        <f>IFERROR(VLOOKUP(B72,'Охрид Трчат'!$C$11:$I$20, 7, 0), 0)</f>
        <v>0</v>
      </c>
      <c r="U72" s="40">
        <f>IFERROR(VLOOKUP(B72,'Охрид Трчат'!$C$35:$I$44, 7, 0), 0)</f>
        <v>0</v>
      </c>
      <c r="V72"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7.4624105011933182</v>
      </c>
    </row>
    <row r="73" spans="1:22" x14ac:dyDescent="0.3">
      <c r="A73" s="31">
        <f t="shared" si="1"/>
        <v>70</v>
      </c>
      <c r="B73" s="44" t="s">
        <v>126</v>
      </c>
      <c r="C73" s="40">
        <f>IFERROR(VLOOKUP(B73,Гевгелија!$C$11:$I$20, 7, 0), 0)</f>
        <v>0</v>
      </c>
      <c r="D73" s="40">
        <f>IFERROR(VLOOKUP(B73,Гевгелија!$C$35:$I$44, 7, 0), 0)</f>
        <v>0</v>
      </c>
      <c r="E73" s="40">
        <f>IFERROR(VLOOKUP(B73,СупериорРанс!$C$11:$I$20, 7, 0), 0)</f>
        <v>0</v>
      </c>
      <c r="F73" s="40">
        <f>IFERROR(VLOOKUP(B73,СупериорРанс!$C$34:$I$43, 7, 0), 0)</f>
        <v>0</v>
      </c>
      <c r="G73" s="40">
        <f>IFERROR(VLOOKUP(B73,'Halk Eco'!$C$11:$I$20, 7, 0), 0)</f>
        <v>0</v>
      </c>
      <c r="H73" s="40">
        <f>IFERROR(VLOOKUP(B73,Кавадарци!$C$11:$I$20, 7, 0), 0)</f>
        <v>0</v>
      </c>
      <c r="I73" s="40">
        <f>IFERROR(VLOOKUP(B73,Кавадарци!$C$34:$I$43, 7, 0), 0)</f>
        <v>0</v>
      </c>
      <c r="J73" s="40">
        <f>IFERROR(VLOOKUP(B73,Кавадарци!$C$58:$I$67, 7, 0), 0)</f>
        <v>0</v>
      </c>
      <c r="K73" s="40">
        <f>IFERROR(VLOOKUP(B73,Битола!$C$11:$I$20, 7, 0), 0)</f>
        <v>0</v>
      </c>
      <c r="L73" s="40">
        <f>IFERROR(VLOOKUP(B73,Битола!$C$35:$I$44, 7, 0), 0)</f>
        <v>0</v>
      </c>
      <c r="M73" s="40">
        <f>IFERROR(VLOOKUP(B73,Битола!$C$58:$I$67, 7, 0), 0)</f>
        <v>0</v>
      </c>
      <c r="N73" s="40">
        <f>IFERROR(VLOOKUP(B73,'Велес-Рацин'!$C$11:$I$20, 7, 0), 0)</f>
        <v>0</v>
      </c>
      <c r="O73" s="40">
        <f>IFERROR(VLOOKUP(B73,'Велес-Рацин'!$C$35:$I$44, 7, 0), 0)</f>
        <v>0</v>
      </c>
      <c r="P73" s="40">
        <f>IFERROR(VLOOKUP(B73,Прилеп!$C$11:$I$20, 7, 0), 0)</f>
        <v>0</v>
      </c>
      <c r="Q73" s="40">
        <f>IFERROR(VLOOKUP(B73,Прилеп!$C$35:$I$44, 7, 0), 0)</f>
        <v>0</v>
      </c>
      <c r="R73" s="40">
        <f>IFERROR(VLOOKUP(B73,КRUN!$C$11:$I$20, 7, 0), 0)</f>
        <v>7.3609566184649609</v>
      </c>
      <c r="S73" s="40">
        <f>IFERROR(VLOOKUP(B73,КRUN!$C$35:$I$44, 7, 0), 0)</f>
        <v>0</v>
      </c>
      <c r="T73" s="40">
        <f>IFERROR(VLOOKUP(B73,'Охрид Трчат'!$C$11:$I$20, 7, 0), 0)</f>
        <v>0</v>
      </c>
      <c r="U73" s="40">
        <f>IFERROR(VLOOKUP(B73,'Охрид Трчат'!$C$35:$I$44, 7, 0), 0)</f>
        <v>0</v>
      </c>
      <c r="V73"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7.3609566184649609</v>
      </c>
    </row>
    <row r="74" spans="1:22" x14ac:dyDescent="0.3">
      <c r="A74" s="31">
        <f t="shared" si="1"/>
        <v>71</v>
      </c>
      <c r="B74" s="44" t="s">
        <v>133</v>
      </c>
      <c r="C74" s="40">
        <f>IFERROR(VLOOKUP(B74,Гевгелија!$C$11:$I$20, 7, 0), 0)</f>
        <v>0</v>
      </c>
      <c r="D74" s="40">
        <f>IFERROR(VLOOKUP(B74,Гевгелија!$C$35:$I$44, 7, 0), 0)</f>
        <v>0</v>
      </c>
      <c r="E74" s="40">
        <f>IFERROR(VLOOKUP(B74,СупериорРанс!$C$11:$I$20, 7, 0), 0)</f>
        <v>0</v>
      </c>
      <c r="F74" s="40">
        <f>IFERROR(VLOOKUP(B74,СупериорРанс!$C$34:$I$43, 7, 0), 0)</f>
        <v>0</v>
      </c>
      <c r="G74" s="40">
        <f>IFERROR(VLOOKUP(B74,'Halk Eco'!$C$11:$I$20, 7, 0), 0)</f>
        <v>0</v>
      </c>
      <c r="H74" s="40">
        <f>IFERROR(VLOOKUP(B74,Кавадарци!$C$11:$I$20, 7, 0), 0)</f>
        <v>0</v>
      </c>
      <c r="I74" s="40">
        <f>IFERROR(VLOOKUP(B74,Кавадарци!$C$34:$I$43, 7, 0), 0)</f>
        <v>0</v>
      </c>
      <c r="J74" s="40">
        <f>IFERROR(VLOOKUP(B74,Кавадарци!$C$58:$I$67, 7, 0), 0)</f>
        <v>0</v>
      </c>
      <c r="K74" s="40">
        <f>IFERROR(VLOOKUP(B74,Битола!$C$11:$I$20, 7, 0), 0)</f>
        <v>0</v>
      </c>
      <c r="L74" s="40">
        <f>IFERROR(VLOOKUP(B74,Битола!$C$35:$I$44, 7, 0), 0)</f>
        <v>0</v>
      </c>
      <c r="M74" s="40">
        <f>IFERROR(VLOOKUP(B74,Битола!$C$58:$I$67, 7, 0), 0)</f>
        <v>0</v>
      </c>
      <c r="N74" s="40">
        <f>IFERROR(VLOOKUP(B74,'Велес-Рацин'!$C$11:$I$20, 7, 0), 0)</f>
        <v>0</v>
      </c>
      <c r="O74" s="40">
        <f>IFERROR(VLOOKUP(B74,'Велес-Рацин'!$C$35:$I$44, 7, 0), 0)</f>
        <v>0</v>
      </c>
      <c r="P74" s="40">
        <f>IFERROR(VLOOKUP(B74,Прилеп!$C$11:$I$20, 7, 0), 0)</f>
        <v>0</v>
      </c>
      <c r="Q74" s="40">
        <f>IFERROR(VLOOKUP(B74,Прилеп!$C$35:$I$44, 7, 0), 0)</f>
        <v>0</v>
      </c>
      <c r="R74" s="40">
        <f>IFERROR(VLOOKUP(B74,КRUN!$C$11:$I$20, 7, 0), 0)</f>
        <v>0</v>
      </c>
      <c r="S74" s="40">
        <f>IFERROR(VLOOKUP(B74,КRUN!$C$35:$I$44, 7, 0), 0)</f>
        <v>0</v>
      </c>
      <c r="T74" s="40">
        <f>IFERROR(VLOOKUP(B74,'Охрид Трчат'!$C$11:$I$20, 7, 0), 0)</f>
        <v>7.2931528247852118</v>
      </c>
      <c r="U74" s="40">
        <f>IFERROR(VLOOKUP(B74,'Охрид Трчат'!$C$35:$I$44, 7, 0), 0)</f>
        <v>0</v>
      </c>
      <c r="V74"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7.2931528247852118</v>
      </c>
    </row>
    <row r="75" spans="1:22" x14ac:dyDescent="0.3">
      <c r="A75" s="31">
        <f t="shared" si="1"/>
        <v>72</v>
      </c>
      <c r="B75" s="44" t="s">
        <v>121</v>
      </c>
      <c r="C75" s="40">
        <f>IFERROR(VLOOKUP(B75,Гевгелија!$C$11:$I$20, 7, 0), 0)</f>
        <v>0</v>
      </c>
      <c r="D75" s="40">
        <f>IFERROR(VLOOKUP(B75,Гевгелија!$C$35:$I$44, 7, 0), 0)</f>
        <v>0</v>
      </c>
      <c r="E75" s="40">
        <f>IFERROR(VLOOKUP(B75,СупериорРанс!$C$11:$I$20, 7, 0), 0)</f>
        <v>0</v>
      </c>
      <c r="F75" s="40">
        <f>IFERROR(VLOOKUP(B75,СупериорРанс!$C$34:$I$43, 7, 0), 0)</f>
        <v>0</v>
      </c>
      <c r="G75" s="40">
        <f>IFERROR(VLOOKUP(B75,'Halk Eco'!$C$11:$I$20, 7, 0), 0)</f>
        <v>0</v>
      </c>
      <c r="H75" s="40">
        <f>IFERROR(VLOOKUP(B75,Кавадарци!$C$11:$I$20, 7, 0), 0)</f>
        <v>0</v>
      </c>
      <c r="I75" s="40">
        <f>IFERROR(VLOOKUP(B75,Кавадарци!$C$34:$I$43, 7, 0), 0)</f>
        <v>0</v>
      </c>
      <c r="J75" s="40">
        <f>IFERROR(VLOOKUP(B75,Кавадарци!$C$58:$I$67, 7, 0), 0)</f>
        <v>0</v>
      </c>
      <c r="K75" s="40">
        <f>IFERROR(VLOOKUP(B75,Битола!$C$11:$I$20, 7, 0), 0)</f>
        <v>0</v>
      </c>
      <c r="L75" s="40">
        <f>IFERROR(VLOOKUP(B75,Битола!$C$35:$I$44, 7, 0), 0)</f>
        <v>0</v>
      </c>
      <c r="M75" s="40">
        <f>IFERROR(VLOOKUP(B75,Битола!$C$58:$I$67, 7, 0), 0)</f>
        <v>0</v>
      </c>
      <c r="N75" s="40">
        <f>IFERROR(VLOOKUP(B75,'Велес-Рацин'!$C$11:$I$20, 7, 0), 0)</f>
        <v>0</v>
      </c>
      <c r="O75" s="40">
        <f>IFERROR(VLOOKUP(B75,'Велес-Рацин'!$C$35:$I$44, 7, 0), 0)</f>
        <v>0</v>
      </c>
      <c r="P75" s="40">
        <f>IFERROR(VLOOKUP(B75,Прилеп!$C$11:$I$20, 7, 0), 0)</f>
        <v>0</v>
      </c>
      <c r="Q75" s="40">
        <f>IFERROR(VLOOKUP(B75,Прилеп!$C$35:$I$44, 7, 0), 0)</f>
        <v>7.0477326968973744</v>
      </c>
      <c r="R75" s="40">
        <f>IFERROR(VLOOKUP(B75,КRUN!$C$11:$I$20, 7, 0), 0)</f>
        <v>0</v>
      </c>
      <c r="S75" s="40">
        <f>IFERROR(VLOOKUP(B75,КRUN!$C$35:$I$44, 7, 0), 0)</f>
        <v>0</v>
      </c>
      <c r="T75" s="40">
        <f>IFERROR(VLOOKUP(B75,'Охрид Трчат'!$C$11:$I$20, 7, 0), 0)</f>
        <v>0</v>
      </c>
      <c r="U75" s="40">
        <f>IFERROR(VLOOKUP(B75,'Охрид Трчат'!$C$35:$I$44, 7, 0), 0)</f>
        <v>0</v>
      </c>
      <c r="V75"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7.0477326968973744</v>
      </c>
    </row>
    <row r="76" spans="1:22" x14ac:dyDescent="0.3">
      <c r="A76" s="31">
        <f t="shared" si="1"/>
        <v>73</v>
      </c>
      <c r="B76" s="44" t="s">
        <v>64</v>
      </c>
      <c r="C76" s="40">
        <f>IFERROR(VLOOKUP(B76,Гевгелија!$C$11:$I$20, 7, 0), 0)</f>
        <v>0</v>
      </c>
      <c r="D76" s="40">
        <f>IFERROR(VLOOKUP(B76,Гевгелија!$C$35:$I$44, 7, 0), 0)</f>
        <v>0</v>
      </c>
      <c r="E76" s="40">
        <f>IFERROR(VLOOKUP(B76,СупериорРанс!$C$11:$I$20, 7, 0), 0)</f>
        <v>0</v>
      </c>
      <c r="F76" s="40">
        <f>IFERROR(VLOOKUP(B76,СупериорРанс!$C$34:$I$43, 7, 0), 0)</f>
        <v>0</v>
      </c>
      <c r="G76" s="40">
        <f>IFERROR(VLOOKUP(B76,'Halk Eco'!$C$11:$I$20, 7, 0), 0)</f>
        <v>0</v>
      </c>
      <c r="H76" s="40">
        <f>IFERROR(VLOOKUP(B76,Кавадарци!$C$11:$I$20, 7, 0), 0)</f>
        <v>6.9791720906014065</v>
      </c>
      <c r="I76" s="40">
        <f>IFERROR(VLOOKUP(B76,Кавадарци!$C$34:$I$43, 7, 0), 0)</f>
        <v>0</v>
      </c>
      <c r="J76" s="40">
        <f>IFERROR(VLOOKUP(B76,Кавадарци!$C$58:$I$67, 7, 0), 0)</f>
        <v>0</v>
      </c>
      <c r="K76" s="40">
        <f>IFERROR(VLOOKUP(B76,Битола!$C$11:$I$20, 7, 0), 0)</f>
        <v>0</v>
      </c>
      <c r="L76" s="40">
        <f>IFERROR(VLOOKUP(B76,Битола!$C$35:$I$44, 7, 0), 0)</f>
        <v>0</v>
      </c>
      <c r="M76" s="40">
        <f>IFERROR(VLOOKUP(B76,Битола!$C$58:$I$67, 7, 0), 0)</f>
        <v>0</v>
      </c>
      <c r="N76" s="40">
        <f>IFERROR(VLOOKUP(B76,'Велес-Рацин'!$C$11:$I$20, 7, 0), 0)</f>
        <v>0</v>
      </c>
      <c r="O76" s="40">
        <f>IFERROR(VLOOKUP(B76,'Велес-Рацин'!$C$35:$I$44, 7, 0), 0)</f>
        <v>0</v>
      </c>
      <c r="P76" s="40">
        <f>IFERROR(VLOOKUP(B76,Прилеп!$C$11:$I$20, 7, 0), 0)</f>
        <v>0</v>
      </c>
      <c r="Q76" s="40">
        <f>IFERROR(VLOOKUP(B76,Прилеп!$C$35:$I$44, 7, 0), 0)</f>
        <v>0</v>
      </c>
      <c r="R76" s="40">
        <f>IFERROR(VLOOKUP(B76,КRUN!$C$11:$I$20, 7, 0), 0)</f>
        <v>0</v>
      </c>
      <c r="S76" s="40">
        <f>IFERROR(VLOOKUP(B76,КRUN!$C$35:$I$44, 7, 0), 0)</f>
        <v>0</v>
      </c>
      <c r="T76" s="40">
        <f>IFERROR(VLOOKUP(B76,'Охрид Трчат'!$C$11:$I$20, 7, 0), 0)</f>
        <v>0</v>
      </c>
      <c r="U76" s="40">
        <f>IFERROR(VLOOKUP(B76,'Охрид Трчат'!$C$35:$I$44, 7, 0), 0)</f>
        <v>0</v>
      </c>
      <c r="V76"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6.9791720906014065</v>
      </c>
    </row>
    <row r="77" spans="1:22" x14ac:dyDescent="0.3">
      <c r="A77" s="31">
        <f t="shared" si="1"/>
        <v>74</v>
      </c>
      <c r="B77" s="44" t="s">
        <v>96</v>
      </c>
      <c r="C77" s="40">
        <f>IFERROR(VLOOKUP(B77,Гевгелија!$C$11:$I$20, 7, 0), 0)</f>
        <v>0</v>
      </c>
      <c r="D77" s="40">
        <f>IFERROR(VLOOKUP(B77,Гевгелија!$C$35:$I$44, 7, 0), 0)</f>
        <v>0</v>
      </c>
      <c r="E77" s="40">
        <f>IFERROR(VLOOKUP(B77,СупериорРанс!$C$11:$I$20, 7, 0), 0)</f>
        <v>0</v>
      </c>
      <c r="F77" s="40">
        <f>IFERROR(VLOOKUP(B77,СупериорРанс!$C$34:$I$43, 7, 0), 0)</f>
        <v>0</v>
      </c>
      <c r="G77" s="40">
        <f>IFERROR(VLOOKUP(B77,'Halk Eco'!$C$11:$I$20, 7, 0), 0)</f>
        <v>0</v>
      </c>
      <c r="H77" s="40">
        <f>IFERROR(VLOOKUP(B77,Кавадарци!$C$11:$I$20, 7, 0), 0)</f>
        <v>0</v>
      </c>
      <c r="I77" s="40">
        <f>IFERROR(VLOOKUP(B77,Кавадарци!$C$34:$I$43, 7, 0), 0)</f>
        <v>0</v>
      </c>
      <c r="J77" s="40">
        <f>IFERROR(VLOOKUP(B77,Кавадарци!$C$58:$I$67, 7, 0), 0)</f>
        <v>0</v>
      </c>
      <c r="K77" s="40">
        <f>IFERROR(VLOOKUP(B77,Битола!$C$11:$I$20, 7, 0), 0)</f>
        <v>6.9515751106482684</v>
      </c>
      <c r="L77" s="40">
        <f>IFERROR(VLOOKUP(B77,Битола!$C$35:$I$44, 7, 0), 0)</f>
        <v>0</v>
      </c>
      <c r="M77" s="40">
        <f>IFERROR(VLOOKUP(B77,Битола!$C$58:$I$67, 7, 0), 0)</f>
        <v>0</v>
      </c>
      <c r="N77" s="40">
        <f>IFERROR(VLOOKUP(B77,'Велес-Рацин'!$C$11:$I$20, 7, 0), 0)</f>
        <v>0</v>
      </c>
      <c r="O77" s="40">
        <f>IFERROR(VLOOKUP(B77,'Велес-Рацин'!$C$35:$I$44, 7, 0), 0)</f>
        <v>0</v>
      </c>
      <c r="P77" s="40">
        <f>IFERROR(VLOOKUP(B77,Прилеп!$C$11:$I$20, 7, 0), 0)</f>
        <v>0</v>
      </c>
      <c r="Q77" s="40">
        <f>IFERROR(VLOOKUP(B77,Прилеп!$C$35:$I$44, 7, 0), 0)</f>
        <v>0</v>
      </c>
      <c r="R77" s="40">
        <f>IFERROR(VLOOKUP(B77,КRUN!$C$11:$I$20, 7, 0), 0)</f>
        <v>0</v>
      </c>
      <c r="S77" s="40">
        <f>IFERROR(VLOOKUP(B77,КRUN!$C$35:$I$44, 7, 0), 0)</f>
        <v>0</v>
      </c>
      <c r="T77" s="40">
        <f>IFERROR(VLOOKUP(B77,'Охрид Трчат'!$C$11:$I$20, 7, 0), 0)</f>
        <v>0</v>
      </c>
      <c r="U77" s="40">
        <f>IFERROR(VLOOKUP(B77,'Охрид Трчат'!$C$35:$I$44, 7, 0), 0)</f>
        <v>0</v>
      </c>
      <c r="V77"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6.9515751106482684</v>
      </c>
    </row>
    <row r="78" spans="1:22" x14ac:dyDescent="0.3">
      <c r="A78" s="31">
        <f t="shared" si="1"/>
        <v>75</v>
      </c>
      <c r="B78" s="44" t="s">
        <v>102</v>
      </c>
      <c r="C78" s="40">
        <f>IFERROR(VLOOKUP(B78,Гевгелија!$C$11:$I$20, 7, 0), 0)</f>
        <v>0</v>
      </c>
      <c r="D78" s="40">
        <f>IFERROR(VLOOKUP(B78,Гевгелија!$C$35:$I$44, 7, 0), 0)</f>
        <v>0</v>
      </c>
      <c r="E78" s="40">
        <f>IFERROR(VLOOKUP(B78,СупериорРанс!$C$11:$I$20, 7, 0), 0)</f>
        <v>0</v>
      </c>
      <c r="F78" s="40">
        <f>IFERROR(VLOOKUP(B78,СупериорРанс!$C$34:$I$43, 7, 0), 0)</f>
        <v>0</v>
      </c>
      <c r="G78" s="40">
        <f>IFERROR(VLOOKUP(B78,'Halk Eco'!$C$11:$I$20, 7, 0), 0)</f>
        <v>0</v>
      </c>
      <c r="H78" s="40">
        <f>IFERROR(VLOOKUP(B78,Кавадарци!$C$11:$I$20, 7, 0), 0)</f>
        <v>0</v>
      </c>
      <c r="I78" s="40">
        <f>IFERROR(VLOOKUP(B78,Кавадарци!$C$34:$I$43, 7, 0), 0)</f>
        <v>0</v>
      </c>
      <c r="J78" s="40">
        <f>IFERROR(VLOOKUP(B78,Кавадарци!$C$58:$I$67, 7, 0), 0)</f>
        <v>0</v>
      </c>
      <c r="K78" s="40">
        <f>IFERROR(VLOOKUP(B78,Битола!$C$11:$I$20, 7, 0), 0)</f>
        <v>0</v>
      </c>
      <c r="L78" s="40">
        <f>IFERROR(VLOOKUP(B78,Битола!$C$35:$I$44, 7, 0), 0)</f>
        <v>6.6664349276974413</v>
      </c>
      <c r="M78" s="40">
        <f>IFERROR(VLOOKUP(B78,Битола!$C$58:$I$67, 7, 0), 0)</f>
        <v>0</v>
      </c>
      <c r="N78" s="40">
        <f>IFERROR(VLOOKUP(B78,'Велес-Рацин'!$C$11:$I$20, 7, 0), 0)</f>
        <v>0</v>
      </c>
      <c r="O78" s="40">
        <f>IFERROR(VLOOKUP(B78,'Велес-Рацин'!$C$35:$I$44, 7, 0), 0)</f>
        <v>0</v>
      </c>
      <c r="P78" s="40">
        <f>IFERROR(VLOOKUP(B78,Прилеп!$C$11:$I$20, 7, 0), 0)</f>
        <v>0</v>
      </c>
      <c r="Q78" s="40">
        <f>IFERROR(VLOOKUP(B78,Прилеп!$C$35:$I$44, 7, 0), 0)</f>
        <v>0</v>
      </c>
      <c r="R78" s="40">
        <f>IFERROR(VLOOKUP(B78,КRUN!$C$11:$I$20, 7, 0), 0)</f>
        <v>0</v>
      </c>
      <c r="S78" s="40">
        <f>IFERROR(VLOOKUP(B78,КRUN!$C$35:$I$44, 7, 0), 0)</f>
        <v>0</v>
      </c>
      <c r="T78" s="40">
        <f>IFERROR(VLOOKUP(B78,'Охрид Трчат'!$C$11:$I$20, 7, 0), 0)</f>
        <v>0</v>
      </c>
      <c r="U78" s="40">
        <f>IFERROR(VLOOKUP(B78,'Охрид Трчат'!$C$35:$I$44, 7, 0), 0)</f>
        <v>0</v>
      </c>
      <c r="V78"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6.6664349276974413</v>
      </c>
    </row>
    <row r="79" spans="1:22" x14ac:dyDescent="0.3">
      <c r="A79" s="31">
        <f t="shared" si="1"/>
        <v>76</v>
      </c>
      <c r="B79" s="44" t="s">
        <v>71</v>
      </c>
      <c r="C79" s="40">
        <f>IFERROR(VLOOKUP(B79,Гевгелија!$C$11:$I$20, 7, 0), 0)</f>
        <v>0</v>
      </c>
      <c r="D79" s="40">
        <f>IFERROR(VLOOKUP(B79,Гевгелија!$C$35:$I$44, 7, 0), 0)</f>
        <v>0</v>
      </c>
      <c r="E79" s="40">
        <f>IFERROR(VLOOKUP(B79,СупериорРанс!$C$11:$I$20, 7, 0), 0)</f>
        <v>0</v>
      </c>
      <c r="F79" s="40">
        <f>IFERROR(VLOOKUP(B79,СупериорРанс!$C$34:$I$43, 7, 0), 0)</f>
        <v>0</v>
      </c>
      <c r="G79" s="40">
        <f>IFERROR(VLOOKUP(B79,'Halk Eco'!$C$11:$I$20, 7, 0), 0)</f>
        <v>0</v>
      </c>
      <c r="H79" s="40">
        <f>IFERROR(VLOOKUP(B79,Кавадарци!$C$11:$I$20, 7, 0), 0)</f>
        <v>0</v>
      </c>
      <c r="I79" s="40">
        <f>IFERROR(VLOOKUP(B79,Кавадарци!$C$34:$I$43, 7, 0), 0)</f>
        <v>6.4782397107897669</v>
      </c>
      <c r="J79" s="40">
        <f>IFERROR(VLOOKUP(B79,Кавадарци!$C$58:$I$67, 7, 0), 0)</f>
        <v>0</v>
      </c>
      <c r="K79" s="40">
        <f>IFERROR(VLOOKUP(B79,Битола!$C$11:$I$20, 7, 0), 0)</f>
        <v>0</v>
      </c>
      <c r="L79" s="40">
        <f>IFERROR(VLOOKUP(B79,Битола!$C$35:$I$44, 7, 0), 0)</f>
        <v>0</v>
      </c>
      <c r="M79" s="40">
        <f>IFERROR(VLOOKUP(B79,Битола!$C$58:$I$67, 7, 0), 0)</f>
        <v>0</v>
      </c>
      <c r="N79" s="40">
        <f>IFERROR(VLOOKUP(B79,'Велес-Рацин'!$C$11:$I$20, 7, 0), 0)</f>
        <v>0</v>
      </c>
      <c r="O79" s="40">
        <f>IFERROR(VLOOKUP(B79,'Велес-Рацин'!$C$35:$I$44, 7, 0), 0)</f>
        <v>0</v>
      </c>
      <c r="P79" s="40">
        <f>IFERROR(VLOOKUP(B79,Прилеп!$C$11:$I$20, 7, 0), 0)</f>
        <v>0</v>
      </c>
      <c r="Q79" s="40">
        <f>IFERROR(VLOOKUP(B79,Прилеп!$C$35:$I$44, 7, 0), 0)</f>
        <v>0</v>
      </c>
      <c r="R79" s="40">
        <f>IFERROR(VLOOKUP(B79,КRUN!$C$11:$I$20, 7, 0), 0)</f>
        <v>0</v>
      </c>
      <c r="S79" s="40">
        <f>IFERROR(VLOOKUP(B79,КRUN!$C$35:$I$44, 7, 0), 0)</f>
        <v>0</v>
      </c>
      <c r="T79" s="40">
        <f>IFERROR(VLOOKUP(B79,'Охрид Трчат'!$C$11:$I$20, 7, 0), 0)</f>
        <v>0</v>
      </c>
      <c r="U79" s="40">
        <f>IFERROR(VLOOKUP(B79,'Охрид Трчат'!$C$35:$I$44, 7, 0), 0)</f>
        <v>0</v>
      </c>
      <c r="V79"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6.4782397107897669</v>
      </c>
    </row>
    <row r="80" spans="1:22" x14ac:dyDescent="0.3">
      <c r="A80" s="31">
        <f t="shared" si="1"/>
        <v>77</v>
      </c>
      <c r="B80" s="44" t="s">
        <v>107</v>
      </c>
      <c r="C80" s="40">
        <f>IFERROR(VLOOKUP(B80,Гевгелија!$C$11:$I$20, 7, 0), 0)</f>
        <v>0</v>
      </c>
      <c r="D80" s="40">
        <f>IFERROR(VLOOKUP(B80,Гевгелија!$C$35:$I$44, 7, 0), 0)</f>
        <v>0</v>
      </c>
      <c r="E80" s="40">
        <f>IFERROR(VLOOKUP(B80,СупериорРанс!$C$11:$I$20, 7, 0), 0)</f>
        <v>0</v>
      </c>
      <c r="F80" s="40">
        <f>IFERROR(VLOOKUP(B80,СупериорРанс!$C$34:$I$43, 7, 0), 0)</f>
        <v>0</v>
      </c>
      <c r="G80" s="40">
        <f>IFERROR(VLOOKUP(B80,'Halk Eco'!$C$11:$I$20, 7, 0), 0)</f>
        <v>0</v>
      </c>
      <c r="H80" s="40">
        <f>IFERROR(VLOOKUP(B80,Кавадарци!$C$11:$I$20, 7, 0), 0)</f>
        <v>0</v>
      </c>
      <c r="I80" s="40">
        <f>IFERROR(VLOOKUP(B80,Кавадарци!$C$34:$I$43, 7, 0), 0)</f>
        <v>0</v>
      </c>
      <c r="J80" s="40">
        <f>IFERROR(VLOOKUP(B80,Кавадарци!$C$58:$I$67, 7, 0), 0)</f>
        <v>0</v>
      </c>
      <c r="K80" s="40">
        <f>IFERROR(VLOOKUP(B80,Битола!$C$11:$I$20, 7, 0), 0)</f>
        <v>0</v>
      </c>
      <c r="L80" s="40">
        <f>IFERROR(VLOOKUP(B80,Битола!$C$35:$I$44, 7, 0), 0)</f>
        <v>0</v>
      </c>
      <c r="M80" s="40">
        <f>IFERROR(VLOOKUP(B80,Битола!$C$58:$I$67, 7, 0), 0)</f>
        <v>6.3415871121718377</v>
      </c>
      <c r="N80" s="40">
        <f>IFERROR(VLOOKUP(B80,'Велес-Рацин'!$C$11:$I$20, 7, 0), 0)</f>
        <v>0</v>
      </c>
      <c r="O80" s="40">
        <f>IFERROR(VLOOKUP(B80,'Велес-Рацин'!$C$35:$I$44, 7, 0), 0)</f>
        <v>0</v>
      </c>
      <c r="P80" s="40">
        <f>IFERROR(VLOOKUP(B80,Прилеп!$C$11:$I$20, 7, 0), 0)</f>
        <v>0</v>
      </c>
      <c r="Q80" s="40">
        <f>IFERROR(VLOOKUP(B80,Прилеп!$C$35:$I$44, 7, 0), 0)</f>
        <v>0</v>
      </c>
      <c r="R80" s="40">
        <f>IFERROR(VLOOKUP(B80,КRUN!$C$11:$I$20, 7, 0), 0)</f>
        <v>0</v>
      </c>
      <c r="S80" s="40">
        <f>IFERROR(VLOOKUP(B80,КRUN!$C$35:$I$44, 7, 0), 0)</f>
        <v>0</v>
      </c>
      <c r="T80" s="40">
        <f>IFERROR(VLOOKUP(B80,'Охрид Трчат'!$C$11:$I$20, 7, 0), 0)</f>
        <v>0</v>
      </c>
      <c r="U80" s="40">
        <f>IFERROR(VLOOKUP(B80,'Охрид Трчат'!$C$35:$I$44, 7, 0), 0)</f>
        <v>0</v>
      </c>
      <c r="V80" s="45">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6.3415871121718377</v>
      </c>
    </row>
    <row r="81" spans="1:22" x14ac:dyDescent="0.3">
      <c r="A81" s="31">
        <f t="shared" si="1"/>
        <v>78</v>
      </c>
      <c r="B81" s="44" t="s">
        <v>134</v>
      </c>
      <c r="C81" s="38">
        <f>IFERROR(VLOOKUP(B81,Гевгелија!$C$11:$I$20, 7, 0), 0)</f>
        <v>0</v>
      </c>
      <c r="D81" s="38">
        <f>IFERROR(VLOOKUP(B81,Гевгелија!$C$35:$I$44, 7, 0), 0)</f>
        <v>0</v>
      </c>
      <c r="E81" s="38">
        <f>IFERROR(VLOOKUP(B81,СупериорРанс!$C$11:$I$20, 7, 0), 0)</f>
        <v>0</v>
      </c>
      <c r="F81" s="38">
        <f>IFERROR(VLOOKUP(B81,СупериорРанс!$C$34:$I$43, 7, 0), 0)</f>
        <v>0</v>
      </c>
      <c r="G81" s="38">
        <f>IFERROR(VLOOKUP(B81,'Halk Eco'!$C$11:$I$20, 7, 0), 0)</f>
        <v>0</v>
      </c>
      <c r="H81" s="38">
        <f>IFERROR(VLOOKUP(B81,Кавадарци!$C$11:$I$20, 7, 0), 0)</f>
        <v>0</v>
      </c>
      <c r="I81" s="38">
        <f>IFERROR(VLOOKUP(B81,Кавадарци!$C$34:$I$43, 7, 0), 0)</f>
        <v>0</v>
      </c>
      <c r="J81" s="38">
        <f>IFERROR(VLOOKUP(B81,Кавадарци!$C$58:$I$67, 7, 0), 0)</f>
        <v>0</v>
      </c>
      <c r="K81" s="38">
        <f>IFERROR(VLOOKUP(B81,Битола!$C$11:$I$20, 7, 0), 0)</f>
        <v>0</v>
      </c>
      <c r="L81" s="38">
        <f>IFERROR(VLOOKUP(B81,Битола!$C$35:$I$44, 7, 0), 0)</f>
        <v>0</v>
      </c>
      <c r="M81" s="38">
        <f>IFERROR(VLOOKUP(B81,Битола!$C$58:$I$67, 7, 0), 0)</f>
        <v>0</v>
      </c>
      <c r="N81" s="38">
        <f>IFERROR(VLOOKUP(B81,'Велес-Рацин'!$C$11:$I$20, 7, 0), 0)</f>
        <v>0</v>
      </c>
      <c r="O81" s="38">
        <f>IFERROR(VLOOKUP(B81,'Велес-Рацин'!$C$35:$I$44, 7, 0), 0)</f>
        <v>0</v>
      </c>
      <c r="P81" s="38">
        <f>IFERROR(VLOOKUP(B81,Прилеп!$C$11:$I$20, 7, 0), 0)</f>
        <v>0</v>
      </c>
      <c r="Q81" s="38">
        <f>IFERROR(VLOOKUP(B81,Прилеп!$C$35:$I$44, 7, 0), 0)</f>
        <v>0</v>
      </c>
      <c r="R81" s="38">
        <f>IFERROR(VLOOKUP(B81,КRUN!$C$11:$I$20, 7, 0), 0)</f>
        <v>0</v>
      </c>
      <c r="S81" s="38">
        <f>IFERROR(VLOOKUP(B81,КRUN!$C$35:$I$44, 7, 0), 0)</f>
        <v>0</v>
      </c>
      <c r="T81" s="38">
        <f>IFERROR(VLOOKUP(B81,'Охрид Трчат'!$C$11:$I$20, 7, 0), 0)</f>
        <v>6.1267898984639437</v>
      </c>
      <c r="U81" s="38">
        <f>IFERROR(VLOOKUP(B81,'Охрид Трчат'!$C$35:$I$44, 7, 0), 0)</f>
        <v>0</v>
      </c>
      <c r="V81"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6.1267898984639437</v>
      </c>
    </row>
    <row r="82" spans="1:22" x14ac:dyDescent="0.3">
      <c r="A82" s="31">
        <f t="shared" si="1"/>
        <v>79</v>
      </c>
      <c r="B82" s="44" t="s">
        <v>127</v>
      </c>
      <c r="C82" s="40">
        <f>IFERROR(VLOOKUP(B82,Гевгелија!$C$11:$I$20, 7, 0), 0)</f>
        <v>0</v>
      </c>
      <c r="D82" s="40">
        <f>IFERROR(VLOOKUP(B82,Гевгелија!$C$35:$I$44, 7, 0), 0)</f>
        <v>0</v>
      </c>
      <c r="E82" s="40">
        <f>IFERROR(VLOOKUP(B82,СупериорРанс!$C$11:$I$20, 7, 0), 0)</f>
        <v>0</v>
      </c>
      <c r="F82" s="40">
        <f>IFERROR(VLOOKUP(B82,СупериорРанс!$C$34:$I$43, 7, 0), 0)</f>
        <v>0</v>
      </c>
      <c r="G82" s="40">
        <f>IFERROR(VLOOKUP(B82,'Halk Eco'!$C$11:$I$20, 7, 0), 0)</f>
        <v>0</v>
      </c>
      <c r="H82" s="40">
        <f>IFERROR(VLOOKUP(B82,Кавадарци!$C$11:$I$20, 7, 0), 0)</f>
        <v>0</v>
      </c>
      <c r="I82" s="40">
        <f>IFERROR(VLOOKUP(B82,Кавадарци!$C$34:$I$43, 7, 0), 0)</f>
        <v>0</v>
      </c>
      <c r="J82" s="40">
        <f>IFERROR(VLOOKUP(B82,Кавадарци!$C$58:$I$67, 7, 0), 0)</f>
        <v>0</v>
      </c>
      <c r="K82" s="40">
        <f>IFERROR(VLOOKUP(B82,Битола!$C$11:$I$20, 7, 0), 0)</f>
        <v>0</v>
      </c>
      <c r="L82" s="40">
        <f>IFERROR(VLOOKUP(B82,Битола!$C$35:$I$44, 7, 0), 0)</f>
        <v>0</v>
      </c>
      <c r="M82" s="40">
        <f>IFERROR(VLOOKUP(B82,Битола!$C$58:$I$67, 7, 0), 0)</f>
        <v>0</v>
      </c>
      <c r="N82" s="40">
        <f>IFERROR(VLOOKUP(B82,'Велес-Рацин'!$C$11:$I$20, 7, 0), 0)</f>
        <v>0</v>
      </c>
      <c r="O82" s="40">
        <f>IFERROR(VLOOKUP(B82,'Велес-Рацин'!$C$35:$I$44, 7, 0), 0)</f>
        <v>0</v>
      </c>
      <c r="P82" s="40">
        <f>IFERROR(VLOOKUP(B82,Прилеп!$C$11:$I$20, 7, 0), 0)</f>
        <v>0</v>
      </c>
      <c r="Q82" s="40">
        <f>IFERROR(VLOOKUP(B82,Прилеп!$C$35:$I$44, 7, 0), 0)</f>
        <v>0</v>
      </c>
      <c r="R82" s="40">
        <f>IFERROR(VLOOKUP(B82,КRUN!$C$11:$I$20, 7, 0), 0)</f>
        <v>6.0355951056729698</v>
      </c>
      <c r="S82" s="40">
        <f>IFERROR(VLOOKUP(B82,КRUN!$C$35:$I$44, 7, 0), 0)</f>
        <v>0</v>
      </c>
      <c r="T82" s="40">
        <f>IFERROR(VLOOKUP(B82,'Охрид Трчат'!$C$11:$I$20, 7, 0), 0)</f>
        <v>0</v>
      </c>
      <c r="U82" s="40">
        <f>IFERROR(VLOOKUP(B82,'Охрид Трчат'!$C$35:$I$44, 7, 0), 0)</f>
        <v>0</v>
      </c>
      <c r="V82"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6.0355951056729698</v>
      </c>
    </row>
    <row r="83" spans="1:22" x14ac:dyDescent="0.3">
      <c r="A83" s="31">
        <f t="shared" si="1"/>
        <v>80</v>
      </c>
      <c r="B83" s="44" t="s">
        <v>51</v>
      </c>
      <c r="C83" s="40">
        <f>IFERROR(VLOOKUP(B83,Гевгелија!$C$11:$I$20, 7, 0), 0)</f>
        <v>0</v>
      </c>
      <c r="D83" s="40">
        <f>IFERROR(VLOOKUP(B83,Гевгелија!$C$35:$I$44, 7, 0), 0)</f>
        <v>0</v>
      </c>
      <c r="E83" s="40">
        <f>IFERROR(VLOOKUP(B83,СупериорРанс!$C$11:$I$20, 7, 0), 0)</f>
        <v>0</v>
      </c>
      <c r="F83" s="40">
        <f>IFERROR(VLOOKUP(B83,СупериорРанс!$C$34:$I$43, 7, 0), 0)</f>
        <v>5.6557279236276852</v>
      </c>
      <c r="G83" s="40">
        <f>IFERROR(VLOOKUP(B83,'Halk Eco'!$C$11:$I$20, 7, 0), 0)</f>
        <v>0</v>
      </c>
      <c r="H83" s="40">
        <f>IFERROR(VLOOKUP(B83,Кавадарци!$C$11:$I$20, 7, 0), 0)</f>
        <v>0</v>
      </c>
      <c r="I83" s="40">
        <f>IFERROR(VLOOKUP(B83,Кавадарци!$C$34:$I$43, 7, 0), 0)</f>
        <v>0</v>
      </c>
      <c r="J83" s="40">
        <f>IFERROR(VLOOKUP(B83,Кавадарци!$C$58:$I$67, 7, 0), 0)</f>
        <v>0</v>
      </c>
      <c r="K83" s="40">
        <f>IFERROR(VLOOKUP(B83,Битола!$C$11:$I$20, 7, 0), 0)</f>
        <v>0</v>
      </c>
      <c r="L83" s="40">
        <f>IFERROR(VLOOKUP(B83,Битола!$C$35:$I$44, 7, 0), 0)</f>
        <v>0</v>
      </c>
      <c r="M83" s="40">
        <f>IFERROR(VLOOKUP(B83,Битола!$C$58:$I$67, 7, 0), 0)</f>
        <v>0</v>
      </c>
      <c r="N83" s="40">
        <f>IFERROR(VLOOKUP(B83,'Велес-Рацин'!$C$11:$I$20, 7, 0), 0)</f>
        <v>0</v>
      </c>
      <c r="O83" s="40">
        <f>IFERROR(VLOOKUP(B83,'Велес-Рацин'!$C$35:$I$44, 7, 0), 0)</f>
        <v>0</v>
      </c>
      <c r="P83" s="40">
        <f>IFERROR(VLOOKUP(B83,Прилеп!$C$11:$I$20, 7, 0), 0)</f>
        <v>0</v>
      </c>
      <c r="Q83" s="40">
        <f>IFERROR(VLOOKUP(B83,Прилеп!$C$35:$I$44, 7, 0), 0)</f>
        <v>0</v>
      </c>
      <c r="R83" s="40">
        <f>IFERROR(VLOOKUP(B83,КRUN!$C$11:$I$20, 7, 0), 0)</f>
        <v>0</v>
      </c>
      <c r="S83" s="40">
        <f>IFERROR(VLOOKUP(B83,КRUN!$C$35:$I$44, 7, 0), 0)</f>
        <v>0</v>
      </c>
      <c r="T83" s="40">
        <f>IFERROR(VLOOKUP(B83,'Охрид Трчат'!$C$11:$I$20, 7, 0), 0)</f>
        <v>0</v>
      </c>
      <c r="U83" s="40">
        <f>IFERROR(VLOOKUP(B83,'Охрид Трчат'!$C$35:$I$44, 7, 0), 0)</f>
        <v>0</v>
      </c>
      <c r="V83"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5.6557279236276852</v>
      </c>
    </row>
    <row r="84" spans="1:22" x14ac:dyDescent="0.3">
      <c r="A84" s="31">
        <f t="shared" si="1"/>
        <v>81</v>
      </c>
      <c r="B84" s="44" t="s">
        <v>122</v>
      </c>
      <c r="C84" s="40">
        <f>IFERROR(VLOOKUP(B84,Гевгелија!$C$11:$I$20, 7, 0), 0)</f>
        <v>0</v>
      </c>
      <c r="D84" s="40">
        <f>IFERROR(VLOOKUP(B84,Гевгелија!$C$35:$I$44, 7, 0), 0)</f>
        <v>0</v>
      </c>
      <c r="E84" s="40">
        <f>IFERROR(VLOOKUP(B84,СупериорРанс!$C$11:$I$20, 7, 0), 0)</f>
        <v>0</v>
      </c>
      <c r="F84" s="40">
        <f>IFERROR(VLOOKUP(B84,СупериорРанс!$C$34:$I$43, 7, 0), 0)</f>
        <v>0</v>
      </c>
      <c r="G84" s="40">
        <f>IFERROR(VLOOKUP(B84,'Halk Eco'!$C$11:$I$20, 7, 0), 0)</f>
        <v>0</v>
      </c>
      <c r="H84" s="40">
        <f>IFERROR(VLOOKUP(B84,Кавадарци!$C$11:$I$20, 7, 0), 0)</f>
        <v>0</v>
      </c>
      <c r="I84" s="40">
        <f>IFERROR(VLOOKUP(B84,Кавадарци!$C$34:$I$43, 7, 0), 0)</f>
        <v>0</v>
      </c>
      <c r="J84" s="40">
        <f>IFERROR(VLOOKUP(B84,Кавадарци!$C$58:$I$67, 7, 0), 0)</f>
        <v>0</v>
      </c>
      <c r="K84" s="40">
        <f>IFERROR(VLOOKUP(B84,Битола!$C$11:$I$20, 7, 0), 0)</f>
        <v>0</v>
      </c>
      <c r="L84" s="40">
        <f>IFERROR(VLOOKUP(B84,Битола!$C$35:$I$44, 7, 0), 0)</f>
        <v>0</v>
      </c>
      <c r="M84" s="40">
        <f>IFERROR(VLOOKUP(B84,Битола!$C$58:$I$67, 7, 0), 0)</f>
        <v>0</v>
      </c>
      <c r="N84" s="40">
        <f>IFERROR(VLOOKUP(B84,'Велес-Рацин'!$C$11:$I$20, 7, 0), 0)</f>
        <v>0</v>
      </c>
      <c r="O84" s="40">
        <f>IFERROR(VLOOKUP(B84,'Велес-Рацин'!$C$35:$I$44, 7, 0), 0)</f>
        <v>0</v>
      </c>
      <c r="P84" s="40">
        <f>IFERROR(VLOOKUP(B84,Прилеп!$C$11:$I$20, 7, 0), 0)</f>
        <v>0</v>
      </c>
      <c r="Q84" s="40">
        <f>IFERROR(VLOOKUP(B84,Прилеп!$C$35:$I$44, 7, 0), 0)</f>
        <v>5.5912887828162283</v>
      </c>
      <c r="R84" s="40">
        <f>IFERROR(VLOOKUP(B84,КRUN!$C$11:$I$20, 7, 0), 0)</f>
        <v>0</v>
      </c>
      <c r="S84" s="40">
        <f>IFERROR(VLOOKUP(B84,КRUN!$C$35:$I$44, 7, 0), 0)</f>
        <v>0</v>
      </c>
      <c r="T84" s="40">
        <f>IFERROR(VLOOKUP(B84,'Охрид Трчат'!$C$11:$I$20, 7, 0), 0)</f>
        <v>0</v>
      </c>
      <c r="U84" s="40">
        <f>IFERROR(VLOOKUP(B84,'Охрид Трчат'!$C$35:$I$44, 7, 0), 0)</f>
        <v>0</v>
      </c>
      <c r="V84"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5.5912887828162283</v>
      </c>
    </row>
    <row r="85" spans="1:22" x14ac:dyDescent="0.3">
      <c r="A85" s="31">
        <f t="shared" si="1"/>
        <v>82</v>
      </c>
      <c r="B85" s="44" t="s">
        <v>113</v>
      </c>
      <c r="C85" s="40">
        <f>IFERROR(VLOOKUP(B85,Гевгелија!$C$11:$I$20, 7, 0), 0)</f>
        <v>0</v>
      </c>
      <c r="D85" s="40">
        <f>IFERROR(VLOOKUP(B85,Гевгелија!$C$35:$I$44, 7, 0), 0)</f>
        <v>0</v>
      </c>
      <c r="E85" s="40">
        <f>IFERROR(VLOOKUP(B85,СупериорРанс!$C$11:$I$20, 7, 0), 0)</f>
        <v>0</v>
      </c>
      <c r="F85" s="40">
        <f>IFERROR(VLOOKUP(B85,СупериорРанс!$C$34:$I$43, 7, 0), 0)</f>
        <v>0</v>
      </c>
      <c r="G85" s="40">
        <f>IFERROR(VLOOKUP(B85,'Halk Eco'!$C$11:$I$20, 7, 0), 0)</f>
        <v>0</v>
      </c>
      <c r="H85" s="40">
        <f>IFERROR(VLOOKUP(B85,Кавадарци!$C$11:$I$20, 7, 0), 0)</f>
        <v>0</v>
      </c>
      <c r="I85" s="40">
        <f>IFERROR(VLOOKUP(B85,Кавадарци!$C$34:$I$43, 7, 0), 0)</f>
        <v>0</v>
      </c>
      <c r="J85" s="40">
        <f>IFERROR(VLOOKUP(B85,Кавадарци!$C$58:$I$67, 7, 0), 0)</f>
        <v>0</v>
      </c>
      <c r="K85" s="40">
        <f>IFERROR(VLOOKUP(B85,Битола!$C$11:$I$20, 7, 0), 0)</f>
        <v>0</v>
      </c>
      <c r="L85" s="40">
        <f>IFERROR(VLOOKUP(B85,Битола!$C$35:$I$44, 7, 0), 0)</f>
        <v>0</v>
      </c>
      <c r="M85" s="40">
        <f>IFERROR(VLOOKUP(B85,Битола!$C$58:$I$67, 7, 0), 0)</f>
        <v>0</v>
      </c>
      <c r="N85" s="40">
        <f>IFERROR(VLOOKUP(B85,'Велес-Рацин'!$C$11:$I$20, 7, 0), 0)</f>
        <v>0</v>
      </c>
      <c r="O85" s="40">
        <f>IFERROR(VLOOKUP(B85,'Велес-Рацин'!$C$35:$I$44, 7, 0), 0)</f>
        <v>5.5710023866348442</v>
      </c>
      <c r="P85" s="40">
        <f>IFERROR(VLOOKUP(B85,Прилеп!$C$11:$I$20, 7, 0), 0)</f>
        <v>0</v>
      </c>
      <c r="Q85" s="40">
        <f>IFERROR(VLOOKUP(B85,Прилеп!$C$35:$I$44, 7, 0), 0)</f>
        <v>0</v>
      </c>
      <c r="R85" s="40">
        <f>IFERROR(VLOOKUP(B85,КRUN!$C$11:$I$20, 7, 0), 0)</f>
        <v>0</v>
      </c>
      <c r="S85" s="40">
        <f>IFERROR(VLOOKUP(B85,КRUN!$C$35:$I$44, 7, 0), 0)</f>
        <v>0</v>
      </c>
      <c r="T85" s="40">
        <f>IFERROR(VLOOKUP(B85,'Охрид Трчат'!$C$11:$I$20, 7, 0), 0)</f>
        <v>0</v>
      </c>
      <c r="U85" s="40">
        <f>IFERROR(VLOOKUP(B85,'Охрид Трчат'!$C$35:$I$44, 7, 0), 0)</f>
        <v>0</v>
      </c>
      <c r="V85"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5.5710023866348442</v>
      </c>
    </row>
    <row r="86" spans="1:22" x14ac:dyDescent="0.3">
      <c r="A86" s="31">
        <f t="shared" si="1"/>
        <v>83</v>
      </c>
      <c r="B86" s="44" t="s">
        <v>72</v>
      </c>
      <c r="C86" s="40">
        <f>IFERROR(VLOOKUP(B86,Гевгелија!$C$11:$I$20, 7, 0), 0)</f>
        <v>0</v>
      </c>
      <c r="D86" s="40">
        <f>IFERROR(VLOOKUP(B86,Гевгелија!$C$35:$I$44, 7, 0), 0)</f>
        <v>0</v>
      </c>
      <c r="E86" s="40">
        <f>IFERROR(VLOOKUP(B86,СупериорРанс!$C$11:$I$20, 7, 0), 0)</f>
        <v>0</v>
      </c>
      <c r="F86" s="40">
        <f>IFERROR(VLOOKUP(B86,СупериорРанс!$C$34:$I$43, 7, 0), 0)</f>
        <v>0</v>
      </c>
      <c r="G86" s="40">
        <f>IFERROR(VLOOKUP(B86,'Halk Eco'!$C$11:$I$20, 7, 0), 0)</f>
        <v>0</v>
      </c>
      <c r="H86" s="40">
        <f>IFERROR(VLOOKUP(B86,Кавадарци!$C$11:$I$20, 7, 0), 0)</f>
        <v>0</v>
      </c>
      <c r="I86" s="40">
        <f>IFERROR(VLOOKUP(B86,Кавадарци!$C$34:$I$43, 7, 0), 0)</f>
        <v>5.4676028921023354</v>
      </c>
      <c r="J86" s="40">
        <f>IFERROR(VLOOKUP(B86,Кавадарци!$C$58:$I$67, 7, 0), 0)</f>
        <v>0</v>
      </c>
      <c r="K86" s="40">
        <f>IFERROR(VLOOKUP(B86,Битола!$C$11:$I$20, 7, 0), 0)</f>
        <v>0</v>
      </c>
      <c r="L86" s="40">
        <f>IFERROR(VLOOKUP(B86,Битола!$C$35:$I$44, 7, 0), 0)</f>
        <v>0</v>
      </c>
      <c r="M86" s="40">
        <f>IFERROR(VLOOKUP(B86,Битола!$C$58:$I$67, 7, 0), 0)</f>
        <v>0</v>
      </c>
      <c r="N86" s="40">
        <f>IFERROR(VLOOKUP(B86,'Велес-Рацин'!$C$11:$I$20, 7, 0), 0)</f>
        <v>0</v>
      </c>
      <c r="O86" s="40">
        <f>IFERROR(VLOOKUP(B86,'Велес-Рацин'!$C$35:$I$44, 7, 0), 0)</f>
        <v>0</v>
      </c>
      <c r="P86" s="40">
        <f>IFERROR(VLOOKUP(B86,Прилеп!$C$11:$I$20, 7, 0), 0)</f>
        <v>0</v>
      </c>
      <c r="Q86" s="40">
        <f>IFERROR(VLOOKUP(B86,Прилеп!$C$35:$I$44, 7, 0), 0)</f>
        <v>0</v>
      </c>
      <c r="R86" s="40">
        <f>IFERROR(VLOOKUP(B86,КRUN!$C$11:$I$20, 7, 0), 0)</f>
        <v>0</v>
      </c>
      <c r="S86" s="40">
        <f>IFERROR(VLOOKUP(B86,КRUN!$C$35:$I$44, 7, 0), 0)</f>
        <v>0</v>
      </c>
      <c r="T86" s="40">
        <f>IFERROR(VLOOKUP(B86,'Охрид Трчат'!$C$11:$I$20, 7, 0), 0)</f>
        <v>0</v>
      </c>
      <c r="U86" s="40">
        <f>IFERROR(VLOOKUP(B86,'Охрид Трчат'!$C$35:$I$44, 7, 0), 0)</f>
        <v>0</v>
      </c>
      <c r="V86"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5.4676028921023354</v>
      </c>
    </row>
    <row r="87" spans="1:22" x14ac:dyDescent="0.3">
      <c r="A87" s="31">
        <f t="shared" si="1"/>
        <v>84</v>
      </c>
      <c r="B87" s="44" t="s">
        <v>77</v>
      </c>
      <c r="C87" s="40">
        <f>IFERROR(VLOOKUP(B87,Гевгелија!$C$11:$I$20, 7, 0), 0)</f>
        <v>0</v>
      </c>
      <c r="D87" s="40">
        <f>IFERROR(VLOOKUP(B87,Гевгелија!$C$35:$I$44, 7, 0), 0)</f>
        <v>0</v>
      </c>
      <c r="E87" s="40">
        <f>IFERROR(VLOOKUP(B87,СупериорРанс!$C$11:$I$20, 7, 0), 0)</f>
        <v>0</v>
      </c>
      <c r="F87" s="40">
        <f>IFERROR(VLOOKUP(B87,СупериорРанс!$C$34:$I$43, 7, 0), 0)</f>
        <v>0</v>
      </c>
      <c r="G87" s="40">
        <f>IFERROR(VLOOKUP(B87,'Halk Eco'!$C$11:$I$20, 7, 0), 0)</f>
        <v>0</v>
      </c>
      <c r="H87" s="40">
        <f>IFERROR(VLOOKUP(B87,Кавадарци!$C$11:$I$20, 7, 0), 0)</f>
        <v>0</v>
      </c>
      <c r="I87" s="40">
        <f>IFERROR(VLOOKUP(B87,Кавадарци!$C$34:$I$43, 7, 0), 0)</f>
        <v>0</v>
      </c>
      <c r="J87" s="40">
        <f>IFERROR(VLOOKUP(B87,Кавадарци!$C$58:$I$67, 7, 0), 0)</f>
        <v>5.3244331742243434</v>
      </c>
      <c r="K87" s="40">
        <f>IFERROR(VLOOKUP(B87,Битола!$C$11:$I$20, 7, 0), 0)</f>
        <v>0</v>
      </c>
      <c r="L87" s="40">
        <f>IFERROR(VLOOKUP(B87,Битола!$C$35:$I$44, 7, 0), 0)</f>
        <v>0</v>
      </c>
      <c r="M87" s="40">
        <f>IFERROR(VLOOKUP(B87,Битола!$C$58:$I$67, 7, 0), 0)</f>
        <v>0</v>
      </c>
      <c r="N87" s="40">
        <f>IFERROR(VLOOKUP(B87,'Велес-Рацин'!$C$11:$I$20, 7, 0), 0)</f>
        <v>0</v>
      </c>
      <c r="O87" s="40">
        <f>IFERROR(VLOOKUP(B87,'Велес-Рацин'!$C$35:$I$44, 7, 0), 0)</f>
        <v>0</v>
      </c>
      <c r="P87" s="40">
        <f>IFERROR(VLOOKUP(B87,Прилеп!$C$11:$I$20, 7, 0), 0)</f>
        <v>0</v>
      </c>
      <c r="Q87" s="40">
        <f>IFERROR(VLOOKUP(B87,Прилеп!$C$35:$I$44, 7, 0), 0)</f>
        <v>0</v>
      </c>
      <c r="R87" s="40">
        <f>IFERROR(VLOOKUP(B87,КRUN!$C$11:$I$20, 7, 0), 0)</f>
        <v>0</v>
      </c>
      <c r="S87" s="40">
        <f>IFERROR(VLOOKUP(B87,КRUN!$C$35:$I$44, 7, 0), 0)</f>
        <v>0</v>
      </c>
      <c r="T87" s="40">
        <f>IFERROR(VLOOKUP(B87,'Охрид Трчат'!$C$11:$I$20, 7, 0), 0)</f>
        <v>0</v>
      </c>
      <c r="U87" s="40">
        <f>IFERROR(VLOOKUP(B87,'Охрид Трчат'!$C$35:$I$44, 7, 0), 0)</f>
        <v>0</v>
      </c>
      <c r="V87"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5.3244331742243434</v>
      </c>
    </row>
    <row r="88" spans="1:22" x14ac:dyDescent="0.3">
      <c r="A88" s="31">
        <f t="shared" si="1"/>
        <v>85</v>
      </c>
      <c r="B88" s="44" t="s">
        <v>136</v>
      </c>
      <c r="C88" s="40">
        <f>IFERROR(VLOOKUP(B88,Гевгелија!$C$11:$I$20, 7, 0), 0)</f>
        <v>0</v>
      </c>
      <c r="D88" s="40">
        <f>IFERROR(VLOOKUP(B88,Гевгелија!$C$35:$I$44, 7, 0), 0)</f>
        <v>0</v>
      </c>
      <c r="E88" s="40">
        <f>IFERROR(VLOOKUP(B88,СупериорРанс!$C$11:$I$20, 7, 0), 0)</f>
        <v>0</v>
      </c>
      <c r="F88" s="40">
        <f>IFERROR(VLOOKUP(B88,СупериорРанс!$C$34:$I$43, 7, 0), 0)</f>
        <v>0</v>
      </c>
      <c r="G88" s="40">
        <f>IFERROR(VLOOKUP(B88,'Halk Eco'!$C$11:$I$20, 7, 0), 0)</f>
        <v>0</v>
      </c>
      <c r="H88" s="40">
        <f>IFERROR(VLOOKUP(B88,Кавадарци!$C$11:$I$20, 7, 0), 0)</f>
        <v>0</v>
      </c>
      <c r="I88" s="40">
        <f>IFERROR(VLOOKUP(B88,Кавадарци!$C$34:$I$43, 7, 0), 0)</f>
        <v>0</v>
      </c>
      <c r="J88" s="40">
        <f>IFERROR(VLOOKUP(B88,Кавадарци!$C$58:$I$67, 7, 0), 0)</f>
        <v>0</v>
      </c>
      <c r="K88" s="40">
        <f>IFERROR(VLOOKUP(B88,Битола!$C$11:$I$20, 7, 0), 0)</f>
        <v>0</v>
      </c>
      <c r="L88" s="40">
        <f>IFERROR(VLOOKUP(B88,Битола!$C$35:$I$44, 7, 0), 0)</f>
        <v>0</v>
      </c>
      <c r="M88" s="40">
        <f>IFERROR(VLOOKUP(B88,Битола!$C$58:$I$67, 7, 0), 0)</f>
        <v>0</v>
      </c>
      <c r="N88" s="40">
        <f>IFERROR(VLOOKUP(B88,'Велес-Рацин'!$C$11:$I$20, 7, 0), 0)</f>
        <v>0</v>
      </c>
      <c r="O88" s="40">
        <f>IFERROR(VLOOKUP(B88,'Велес-Рацин'!$C$35:$I$44, 7, 0), 0)</f>
        <v>0</v>
      </c>
      <c r="P88" s="40">
        <f>IFERROR(VLOOKUP(B88,Прилеп!$C$11:$I$20, 7, 0), 0)</f>
        <v>0</v>
      </c>
      <c r="Q88" s="40">
        <f>IFERROR(VLOOKUP(B88,Прилеп!$C$35:$I$44, 7, 0), 0)</f>
        <v>0</v>
      </c>
      <c r="R88" s="40">
        <f>IFERROR(VLOOKUP(B88,КRUN!$C$11:$I$20, 7, 0), 0)</f>
        <v>0</v>
      </c>
      <c r="S88" s="40">
        <f>IFERROR(VLOOKUP(B88,КRUN!$C$35:$I$44, 7, 0), 0)</f>
        <v>0</v>
      </c>
      <c r="T88" s="40">
        <f>IFERROR(VLOOKUP(B88,'Охрид Трчат'!$C$11:$I$20, 7, 0), 0)</f>
        <v>0</v>
      </c>
      <c r="U88" s="40">
        <f>IFERROR(VLOOKUP(B88,'Охрид Трчат'!$C$35:$I$44, 7, 0), 0)</f>
        <v>5.2058472553699282</v>
      </c>
      <c r="V88"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5.2058472553699282</v>
      </c>
    </row>
    <row r="89" spans="1:22" x14ac:dyDescent="0.3">
      <c r="A89" s="31">
        <f t="shared" si="1"/>
        <v>86</v>
      </c>
      <c r="B89" s="44" t="s">
        <v>114</v>
      </c>
      <c r="C89" s="40">
        <f>IFERROR(VLOOKUP(B89,Гевгелија!$C$11:$I$20, 7, 0), 0)</f>
        <v>0</v>
      </c>
      <c r="D89" s="40">
        <f>IFERROR(VLOOKUP(B89,Гевгелија!$C$35:$I$44, 7, 0), 0)</f>
        <v>0</v>
      </c>
      <c r="E89" s="40">
        <f>IFERROR(VLOOKUP(B89,СупериорРанс!$C$11:$I$20, 7, 0), 0)</f>
        <v>0</v>
      </c>
      <c r="F89" s="40">
        <f>IFERROR(VLOOKUP(B89,СупериорРанс!$C$34:$I$43, 7, 0), 0)</f>
        <v>0</v>
      </c>
      <c r="G89" s="40">
        <f>IFERROR(VLOOKUP(B89,'Halk Eco'!$C$11:$I$20, 7, 0), 0)</f>
        <v>0</v>
      </c>
      <c r="H89" s="40">
        <f>IFERROR(VLOOKUP(B89,Кавадарци!$C$11:$I$20, 7, 0), 0)</f>
        <v>0</v>
      </c>
      <c r="I89" s="40">
        <f>IFERROR(VLOOKUP(B89,Кавадарци!$C$34:$I$43, 7, 0), 0)</f>
        <v>0</v>
      </c>
      <c r="J89" s="40">
        <f>IFERROR(VLOOKUP(B89,Кавадарци!$C$58:$I$67, 7, 0), 0)</f>
        <v>0</v>
      </c>
      <c r="K89" s="40">
        <f>IFERROR(VLOOKUP(B89,Битола!$C$11:$I$20, 7, 0), 0)</f>
        <v>0</v>
      </c>
      <c r="L89" s="40">
        <f>IFERROR(VLOOKUP(B89,Битола!$C$35:$I$44, 7, 0), 0)</f>
        <v>0</v>
      </c>
      <c r="M89" s="40">
        <f>IFERROR(VLOOKUP(B89,Битола!$C$58:$I$67, 7, 0), 0)</f>
        <v>0</v>
      </c>
      <c r="N89" s="40">
        <f>IFERROR(VLOOKUP(B89,'Велес-Рацин'!$C$11:$I$20, 7, 0), 0)</f>
        <v>0</v>
      </c>
      <c r="O89" s="40">
        <f>IFERROR(VLOOKUP(B89,'Велес-Рацин'!$C$35:$I$44, 7, 0), 0)</f>
        <v>4.3651551312649168</v>
      </c>
      <c r="P89" s="40">
        <f>IFERROR(VLOOKUP(B89,Прилеп!$C$11:$I$20, 7, 0), 0)</f>
        <v>0</v>
      </c>
      <c r="Q89" s="40">
        <f>IFERROR(VLOOKUP(B89,Прилеп!$C$35:$I$44, 7, 0), 0)</f>
        <v>0</v>
      </c>
      <c r="R89" s="40">
        <f>IFERROR(VLOOKUP(B89,КRUN!$C$11:$I$20, 7, 0), 0)</f>
        <v>0</v>
      </c>
      <c r="S89" s="40">
        <f>IFERROR(VLOOKUP(B89,КRUN!$C$35:$I$44, 7, 0), 0)</f>
        <v>0</v>
      </c>
      <c r="T89" s="40">
        <f>IFERROR(VLOOKUP(B89,'Охрид Трчат'!$C$11:$I$20, 7, 0), 0)</f>
        <v>0</v>
      </c>
      <c r="U89" s="40">
        <f>IFERROR(VLOOKUP(B89,'Охрид Трчат'!$C$35:$I$44, 7, 0), 0)</f>
        <v>0</v>
      </c>
      <c r="V89"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4.3651551312649168</v>
      </c>
    </row>
    <row r="90" spans="1:22" x14ac:dyDescent="0.3">
      <c r="A90" s="31">
        <f t="shared" si="1"/>
        <v>87</v>
      </c>
      <c r="B90" s="44" t="s">
        <v>137</v>
      </c>
      <c r="C90" s="38">
        <f>IFERROR(VLOOKUP(B90,Гевгелија!$C$11:$I$20, 7, 0), 0)</f>
        <v>0</v>
      </c>
      <c r="D90" s="38">
        <f>IFERROR(VLOOKUP(B90,Гевгелија!$C$35:$I$44, 7, 0), 0)</f>
        <v>0</v>
      </c>
      <c r="E90" s="38">
        <f>IFERROR(VLOOKUP(B90,СупериорРанс!$C$11:$I$20, 7, 0), 0)</f>
        <v>0</v>
      </c>
      <c r="F90" s="38">
        <f>IFERROR(VLOOKUP(B90,СупериорРанс!$C$34:$I$43, 7, 0), 0)</f>
        <v>0</v>
      </c>
      <c r="G90" s="38">
        <f>IFERROR(VLOOKUP(B90,'Halk Eco'!$C$11:$I$20, 7, 0), 0)</f>
        <v>0</v>
      </c>
      <c r="H90" s="38">
        <f>IFERROR(VLOOKUP(B90,Кавадарци!$C$11:$I$20, 7, 0), 0)</f>
        <v>0</v>
      </c>
      <c r="I90" s="38">
        <f>IFERROR(VLOOKUP(B90,Кавадарци!$C$34:$I$43, 7, 0), 0)</f>
        <v>0</v>
      </c>
      <c r="J90" s="38">
        <f>IFERROR(VLOOKUP(B90,Кавадарци!$C$58:$I$67, 7, 0), 0)</f>
        <v>0</v>
      </c>
      <c r="K90" s="38">
        <f>IFERROR(VLOOKUP(B90,Битола!$C$11:$I$20, 7, 0), 0)</f>
        <v>0</v>
      </c>
      <c r="L90" s="38">
        <f>IFERROR(VLOOKUP(B90,Битола!$C$35:$I$44, 7, 0), 0)</f>
        <v>0</v>
      </c>
      <c r="M90" s="38">
        <f>IFERROR(VLOOKUP(B90,Битола!$C$58:$I$67, 7, 0), 0)</f>
        <v>0</v>
      </c>
      <c r="N90" s="38">
        <f>IFERROR(VLOOKUP(B90,'Велес-Рацин'!$C$11:$I$20, 7, 0), 0)</f>
        <v>0</v>
      </c>
      <c r="O90" s="38">
        <f>IFERROR(VLOOKUP(B90,'Велес-Рацин'!$C$35:$I$44, 7, 0), 0)</f>
        <v>0</v>
      </c>
      <c r="P90" s="38">
        <f>IFERROR(VLOOKUP(B90,Прилеп!$C$11:$I$20, 7, 0), 0)</f>
        <v>0</v>
      </c>
      <c r="Q90" s="38">
        <f>IFERROR(VLOOKUP(B90,Прилеп!$C$35:$I$44, 7, 0), 0)</f>
        <v>0</v>
      </c>
      <c r="R90" s="38">
        <f>IFERROR(VLOOKUP(B90,КRUN!$C$11:$I$20, 7, 0), 0)</f>
        <v>0</v>
      </c>
      <c r="S90" s="38">
        <f>IFERROR(VLOOKUP(B90,КRUN!$C$35:$I$44, 7, 0), 0)</f>
        <v>0</v>
      </c>
      <c r="T90" s="38">
        <f>IFERROR(VLOOKUP(B90,'Охрид Трчат'!$C$11:$I$20, 7, 0), 0)</f>
        <v>0</v>
      </c>
      <c r="U90" s="38">
        <f>IFERROR(VLOOKUP(B90,'Охрид Трчат'!$C$35:$I$44, 7, 0), 0)</f>
        <v>4.1252983293556085</v>
      </c>
      <c r="V90" s="46">
        <f>Table27[[#This Row],[Гевгелија 10км]]+Table27[[#This Row],[Гевгелија 5км]]+Table27[[#This Row],[Супериор 10км]]+Table27[[#This Row],[Супериор 5км]]+Table27[[#This Row],[Халк Еко]]+Table27[[#This Row],[Кавадарци 21]]+Table27[[#This Row],[Кавадарци 10]]+Table27[[#This Row],[Кавадарци 5]]+Table27[[#This Row],[Битола 21км]]+Table27[[#This Row],[Битола 10км]]+Table27[[#This Row],[Битола 5км]]+Table27[[#This Row],[Велес 10км]]+Table27[[#This Row],[Велес 5км]]+Table27[[#This Row],[Прилеп 10км]]+Table27[[#This Row],[Прилеп 5км]]+Table27[[#This Row],[KRUN 10km]]+Table27[[#This Row],[KRUN 5km]]+Table27[[#This Row],[Ohrid 21km]]+Table27[[#This Row],[Ohrid 5km]]</f>
        <v>4.1252983293556085</v>
      </c>
    </row>
    <row r="91" spans="1:22" x14ac:dyDescent="0.3">
      <c r="A91" s="32"/>
    </row>
  </sheetData>
  <phoneticPr fontId="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B207-0F0E-4D82-B938-C5F52C1D9C1E}">
  <sheetPr>
    <tabColor theme="4" tint="0.79998168889431442"/>
  </sheetPr>
  <dimension ref="A2:J44"/>
  <sheetViews>
    <sheetView workbookViewId="0">
      <selection activeCell="D48" sqref="D48"/>
    </sheetView>
  </sheetViews>
  <sheetFormatPr defaultRowHeight="14.4" x14ac:dyDescent="0.3"/>
  <cols>
    <col min="1" max="1" width="17.88671875" customWidth="1"/>
    <col min="2" max="2" width="21.33203125"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2</v>
      </c>
      <c r="C2" s="3">
        <f>VLOOKUP(Гевгелија!B2,Правила!$B$19:$D$23,3,FALSE)</f>
        <v>1798</v>
      </c>
      <c r="D2" t="s">
        <v>4</v>
      </c>
    </row>
    <row r="3" spans="1:10" x14ac:dyDescent="0.3">
      <c r="A3" t="s">
        <v>30</v>
      </c>
      <c r="B3" s="7" t="s">
        <v>84</v>
      </c>
      <c r="C3" s="5">
        <f>VLOOKUP(B3,Правила!$B$29:$C$31,2,0)</f>
        <v>1</v>
      </c>
      <c r="D3" t="s">
        <v>91</v>
      </c>
    </row>
    <row r="4" spans="1:10" x14ac:dyDescent="0.3">
      <c r="A4" t="s">
        <v>36</v>
      </c>
      <c r="B4" s="11" t="s">
        <v>32</v>
      </c>
      <c r="C4" s="5">
        <f>VLOOKUP(B4,Правила!$B$36:$C$37, 2, 0)</f>
        <v>1</v>
      </c>
      <c r="D4" t="s">
        <v>91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6</v>
      </c>
      <c r="D11" s="1">
        <v>2.0787037037037038E-2</v>
      </c>
      <c r="E11">
        <f>VLOOKUP(B11,Правила!$B$5:$C$14,2,FALSE)</f>
        <v>12</v>
      </c>
      <c r="F11" s="2">
        <f>10*(1-(D11*Додатоци!$B$2-Гевгелија!$C$2)/Гевгелија!$C$2)</f>
        <v>10.011123470522802</v>
      </c>
      <c r="G11" s="2">
        <f>$C$3</f>
        <v>1</v>
      </c>
      <c r="H11" s="2">
        <f>$C$4</f>
        <v>1</v>
      </c>
      <c r="I11" s="2">
        <f>E11+(F11*G11*H11)</f>
        <v>22.011123470522804</v>
      </c>
      <c r="J11" s="2"/>
    </row>
    <row r="12" spans="1:10" x14ac:dyDescent="0.3">
      <c r="B12" s="8">
        <f>B11+1</f>
        <v>2</v>
      </c>
      <c r="C12" t="s">
        <v>7</v>
      </c>
      <c r="D12" s="1">
        <v>2.2314814814814815E-2</v>
      </c>
      <c r="E12">
        <f>VLOOKUP(B12,Правила!$B$5:$C$14,2,FALSE)</f>
        <v>10</v>
      </c>
      <c r="F12" s="2">
        <f>10*(1-(D12*Додатоци!$B$2-Гевгелија!$C$2)/Гевгелија!$C$2)</f>
        <v>9.2769744160177972</v>
      </c>
      <c r="G12" s="2">
        <f t="shared" ref="G12:G20" si="0">$C$3</f>
        <v>1</v>
      </c>
      <c r="H12" s="2">
        <f t="shared" ref="H12:H20" si="1">$C$4</f>
        <v>1</v>
      </c>
      <c r="I12" s="2">
        <f t="shared" ref="I12:I20" si="2">E12+(F12*G12*H12)</f>
        <v>19.276974416017797</v>
      </c>
    </row>
    <row r="13" spans="1:10" x14ac:dyDescent="0.3">
      <c r="B13" s="8">
        <f t="shared" ref="B13:B20" si="3">B12+1</f>
        <v>3</v>
      </c>
      <c r="C13" t="s">
        <v>8</v>
      </c>
      <c r="D13" s="1">
        <v>2.2812499999999999E-2</v>
      </c>
      <c r="E13">
        <f>VLOOKUP(B13,Правила!$B$5:$C$14,2,FALSE)</f>
        <v>8</v>
      </c>
      <c r="F13" s="2">
        <f>10*(1-(D13*Додатоци!$B$2-Гевгелија!$C$2)/Гевгелија!$C$2)</f>
        <v>9.0378197997775302</v>
      </c>
      <c r="G13" s="2">
        <f t="shared" si="0"/>
        <v>1</v>
      </c>
      <c r="H13" s="2">
        <f t="shared" si="1"/>
        <v>1</v>
      </c>
      <c r="I13" s="2">
        <f t="shared" si="2"/>
        <v>17.03781979977753</v>
      </c>
    </row>
    <row r="14" spans="1:10" x14ac:dyDescent="0.3">
      <c r="B14" s="8">
        <f t="shared" si="3"/>
        <v>4</v>
      </c>
      <c r="C14" t="s">
        <v>9</v>
      </c>
      <c r="D14" s="1">
        <v>2.3356481481481482E-2</v>
      </c>
      <c r="E14">
        <f>VLOOKUP(B14,Правила!$B$5:$C$14,2,FALSE)</f>
        <v>7</v>
      </c>
      <c r="F14" s="2">
        <f>10*(1-(D14*Додатоци!$B$2-Гевгелија!$C$2)/Гевгелија!$C$2)</f>
        <v>8.7764182424916566</v>
      </c>
      <c r="G14" s="2">
        <f t="shared" si="0"/>
        <v>1</v>
      </c>
      <c r="H14" s="2">
        <f t="shared" si="1"/>
        <v>1</v>
      </c>
      <c r="I14" s="2">
        <f t="shared" si="2"/>
        <v>15.776418242491657</v>
      </c>
    </row>
    <row r="15" spans="1:10" x14ac:dyDescent="0.3">
      <c r="B15" s="8">
        <f t="shared" si="3"/>
        <v>5</v>
      </c>
      <c r="C15" t="s">
        <v>10</v>
      </c>
      <c r="D15" s="1">
        <v>2.3391203703703702E-2</v>
      </c>
      <c r="E15">
        <f>VLOOKUP(B15,Правила!$B$5:$C$14,2,FALSE)</f>
        <v>6</v>
      </c>
      <c r="F15" s="2">
        <f>10*(1-(D15*Додатоци!$B$2-Гевгелија!$C$2)/Гевгелија!$C$2)</f>
        <v>8.7597330367074537</v>
      </c>
      <c r="G15" s="2">
        <f t="shared" si="0"/>
        <v>1</v>
      </c>
      <c r="H15" s="2">
        <f t="shared" si="1"/>
        <v>1</v>
      </c>
      <c r="I15" s="2">
        <f t="shared" si="2"/>
        <v>14.759733036707454</v>
      </c>
    </row>
    <row r="16" spans="1:10" x14ac:dyDescent="0.3">
      <c r="B16" s="8">
        <f t="shared" si="3"/>
        <v>6</v>
      </c>
      <c r="C16" t="s">
        <v>11</v>
      </c>
      <c r="D16" s="1">
        <v>2.3831018518518519E-2</v>
      </c>
      <c r="E16">
        <f>VLOOKUP(B16,Правила!$B$5:$C$14,2,FALSE)</f>
        <v>5</v>
      </c>
      <c r="F16" s="2">
        <f>10*(1-(D16*Додатоци!$B$2-Гевгелија!$C$2)/Гевгелија!$C$2)</f>
        <v>8.5483870967741939</v>
      </c>
      <c r="G16" s="2">
        <f t="shared" si="0"/>
        <v>1</v>
      </c>
      <c r="H16" s="2">
        <f t="shared" si="1"/>
        <v>1</v>
      </c>
      <c r="I16" s="2">
        <f t="shared" si="2"/>
        <v>13.548387096774194</v>
      </c>
    </row>
    <row r="17" spans="1:9" x14ac:dyDescent="0.3">
      <c r="B17" s="8">
        <f t="shared" si="3"/>
        <v>7</v>
      </c>
      <c r="C17" t="s">
        <v>12</v>
      </c>
      <c r="D17" s="1">
        <v>2.3993055555555556E-2</v>
      </c>
      <c r="E17">
        <f>VLOOKUP(B17,Правила!$B$5:$C$14,2,FALSE)</f>
        <v>4</v>
      </c>
      <c r="F17" s="2">
        <f>10*(1-(D17*Додатоци!$B$2-Гевгелија!$C$2)/Гевгелија!$C$2)</f>
        <v>8.4705228031145712</v>
      </c>
      <c r="G17" s="2">
        <f t="shared" si="0"/>
        <v>1</v>
      </c>
      <c r="H17" s="2">
        <f t="shared" si="1"/>
        <v>1</v>
      </c>
      <c r="I17" s="2">
        <f t="shared" si="2"/>
        <v>12.470522803114571</v>
      </c>
    </row>
    <row r="18" spans="1:9" x14ac:dyDescent="0.3">
      <c r="B18" s="8">
        <f t="shared" si="3"/>
        <v>8</v>
      </c>
      <c r="C18" t="s">
        <v>13</v>
      </c>
      <c r="D18" s="1">
        <v>2.4212962962962964E-2</v>
      </c>
      <c r="E18">
        <f>VLOOKUP(B18,Правила!$B$5:$C$14,2,FALSE)</f>
        <v>3</v>
      </c>
      <c r="F18" s="2">
        <f>10*(1-(D18*Додатоци!$B$2-Гевгелија!$C$2)/Гевгелија!$C$2)</f>
        <v>8.3648498331479431</v>
      </c>
      <c r="G18" s="2">
        <f t="shared" si="0"/>
        <v>1</v>
      </c>
      <c r="H18" s="2">
        <f t="shared" si="1"/>
        <v>1</v>
      </c>
      <c r="I18" s="2">
        <f t="shared" si="2"/>
        <v>11.364849833147943</v>
      </c>
    </row>
    <row r="19" spans="1:9" x14ac:dyDescent="0.3">
      <c r="B19" s="8">
        <f t="shared" si="3"/>
        <v>9</v>
      </c>
      <c r="C19" t="s">
        <v>14</v>
      </c>
      <c r="D19" s="1">
        <v>2.4328703703703703E-2</v>
      </c>
      <c r="E19">
        <f>VLOOKUP(B19,Правила!$B$5:$C$14,2,FALSE)</f>
        <v>2</v>
      </c>
      <c r="F19" s="2">
        <f>10*(1-(D19*Додатоци!$B$2-Гевгелија!$C$2)/Гевгелија!$C$2)</f>
        <v>8.309232480533927</v>
      </c>
      <c r="G19" s="2">
        <f t="shared" si="0"/>
        <v>1</v>
      </c>
      <c r="H19" s="2">
        <f t="shared" si="1"/>
        <v>1</v>
      </c>
      <c r="I19" s="2">
        <f t="shared" si="2"/>
        <v>10.309232480533927</v>
      </c>
    </row>
    <row r="20" spans="1:9" x14ac:dyDescent="0.3">
      <c r="B20" s="8">
        <f t="shared" si="3"/>
        <v>10</v>
      </c>
      <c r="C20" t="s">
        <v>15</v>
      </c>
      <c r="D20" s="1">
        <v>2.4398148148148148E-2</v>
      </c>
      <c r="E20">
        <f>VLOOKUP(B20,Правила!$B$5:$C$14,2,FALSE)</f>
        <v>1</v>
      </c>
      <c r="F20" s="2">
        <f>10*(1-(D20*Додатоци!$B$2-Гевгелија!$C$2)/Гевгелија!$C$2)</f>
        <v>8.2758620689655178</v>
      </c>
      <c r="G20" s="2">
        <f t="shared" si="0"/>
        <v>1</v>
      </c>
      <c r="H20" s="2">
        <f t="shared" si="1"/>
        <v>1</v>
      </c>
      <c r="I20" s="2">
        <f t="shared" si="2"/>
        <v>9.2758620689655178</v>
      </c>
    </row>
    <row r="24" spans="1:9" x14ac:dyDescent="0.3">
      <c r="A24" t="s">
        <v>37</v>
      </c>
    </row>
    <row r="26" spans="1:9" x14ac:dyDescent="0.3">
      <c r="A26" t="s">
        <v>19</v>
      </c>
      <c r="B26" s="6" t="s">
        <v>3</v>
      </c>
      <c r="C26">
        <f>VLOOKUP(Гевгелија!B26,Правила!$B$19:$D$23,3,FALSE)</f>
        <v>838</v>
      </c>
    </row>
    <row r="27" spans="1:9" x14ac:dyDescent="0.3">
      <c r="A27" t="s">
        <v>30</v>
      </c>
      <c r="B27" s="7" t="s">
        <v>84</v>
      </c>
      <c r="C27" s="5">
        <f>VLOOKUP(B27,Правила!$B$29:$C$31,2,0)</f>
        <v>1</v>
      </c>
    </row>
    <row r="28" spans="1:9" x14ac:dyDescent="0.3">
      <c r="A28" t="s">
        <v>36</v>
      </c>
      <c r="B28" s="11" t="s">
        <v>33</v>
      </c>
      <c r="C28" s="5">
        <f>VLOOKUP(B28,Правила!$B$36:$C$37, 2, 0)</f>
        <v>0.75</v>
      </c>
    </row>
    <row r="32" spans="1:9" x14ac:dyDescent="0.3">
      <c r="A32" t="s">
        <v>5</v>
      </c>
    </row>
    <row r="34" spans="1:9" ht="28.8" x14ac:dyDescent="0.3">
      <c r="A34" s="10"/>
      <c r="B34" s="27" t="s">
        <v>81</v>
      </c>
      <c r="C34" s="27" t="s">
        <v>34</v>
      </c>
      <c r="D34" s="27" t="s">
        <v>16</v>
      </c>
      <c r="E34" s="27" t="s">
        <v>92</v>
      </c>
      <c r="F34" s="27" t="s">
        <v>17</v>
      </c>
      <c r="G34" s="27" t="s">
        <v>31</v>
      </c>
      <c r="H34" s="27" t="s">
        <v>35</v>
      </c>
      <c r="I34" s="27" t="s">
        <v>18</v>
      </c>
    </row>
    <row r="35" spans="1:9" x14ac:dyDescent="0.3">
      <c r="B35" s="8">
        <v>1</v>
      </c>
      <c r="C35" t="s">
        <v>38</v>
      </c>
      <c r="D35" s="1">
        <v>1.1111111111111112E-2</v>
      </c>
      <c r="E35">
        <f>VLOOKUP(B35,Правила!$B$5:$C$14,2,FALSE)</f>
        <v>12</v>
      </c>
      <c r="F35" s="2">
        <f>10*(1-(D35*Додатоци!$B$2-$C$26)/$C$26)</f>
        <v>8.5441527446300718</v>
      </c>
      <c r="G35" s="2">
        <f t="shared" ref="G35:G44" si="4">$C$27</f>
        <v>1</v>
      </c>
      <c r="H35" s="2">
        <f t="shared" ref="H35:H44" si="5">$C$28</f>
        <v>0.75</v>
      </c>
      <c r="I35" s="2">
        <f>E35+(F35*G35*H35)</f>
        <v>18.408114558472555</v>
      </c>
    </row>
    <row r="36" spans="1:9" x14ac:dyDescent="0.3">
      <c r="B36" s="8">
        <f>B35+1</f>
        <v>2</v>
      </c>
      <c r="C36" t="s">
        <v>39</v>
      </c>
      <c r="D36" s="1">
        <v>1.1134259259259259E-2</v>
      </c>
      <c r="E36">
        <f>VLOOKUP(B36,Правила!$B$5:$C$14,2,FALSE)</f>
        <v>10</v>
      </c>
      <c r="F36" s="2">
        <f>10*(1-(D36*Додатоци!$B$2-$C$26)/$C$26)</f>
        <v>8.5202863961813851</v>
      </c>
      <c r="G36" s="2">
        <f t="shared" si="4"/>
        <v>1</v>
      </c>
      <c r="H36" s="2">
        <f t="shared" si="5"/>
        <v>0.75</v>
      </c>
      <c r="I36" s="2">
        <f t="shared" ref="I36:I44" si="6">E36+(F36*G36*H36)</f>
        <v>16.390214797136039</v>
      </c>
    </row>
    <row r="37" spans="1:9" x14ac:dyDescent="0.3">
      <c r="B37" s="8">
        <f t="shared" ref="B37:B44" si="7">B36+1</f>
        <v>3</v>
      </c>
      <c r="C37" t="s">
        <v>40</v>
      </c>
      <c r="D37" s="1">
        <v>1.1296296296296296E-2</v>
      </c>
      <c r="E37">
        <f>VLOOKUP(B37,Правила!$B$5:$C$14,2,FALSE)</f>
        <v>8</v>
      </c>
      <c r="F37" s="2">
        <f>10*(1-(D37*Додатоци!$B$2-$C$26)/$C$26)</f>
        <v>8.3532219570405744</v>
      </c>
      <c r="G37" s="2">
        <f t="shared" si="4"/>
        <v>1</v>
      </c>
      <c r="H37" s="2">
        <f t="shared" si="5"/>
        <v>0.75</v>
      </c>
      <c r="I37" s="2">
        <f t="shared" si="6"/>
        <v>14.264916467780431</v>
      </c>
    </row>
    <row r="38" spans="1:9" x14ac:dyDescent="0.3">
      <c r="B38" s="8">
        <f t="shared" si="7"/>
        <v>4</v>
      </c>
      <c r="C38" t="s">
        <v>41</v>
      </c>
      <c r="D38" s="1">
        <v>1.1793981481481482E-2</v>
      </c>
      <c r="E38">
        <f>VLOOKUP(B38,Правила!$B$5:$C$14,2,FALSE)</f>
        <v>7</v>
      </c>
      <c r="F38" s="2">
        <f>10*(1-(D38*Додатоци!$B$2-$C$26)/$C$26)</f>
        <v>7.8400954653937944</v>
      </c>
      <c r="G38" s="2">
        <f t="shared" si="4"/>
        <v>1</v>
      </c>
      <c r="H38" s="2">
        <f t="shared" si="5"/>
        <v>0.75</v>
      </c>
      <c r="I38" s="2">
        <f t="shared" si="6"/>
        <v>12.880071599045346</v>
      </c>
    </row>
    <row r="39" spans="1:9" x14ac:dyDescent="0.3">
      <c r="B39" s="8">
        <f t="shared" si="7"/>
        <v>5</v>
      </c>
      <c r="C39" t="s">
        <v>42</v>
      </c>
      <c r="D39" s="1">
        <v>1.1944444444444445E-2</v>
      </c>
      <c r="E39">
        <f>VLOOKUP(B39,Правила!$B$5:$C$14,2,FALSE)</f>
        <v>6</v>
      </c>
      <c r="F39" s="2">
        <f>10*(1-(D39*Додатоци!$B$2-$C$26)/$C$26)</f>
        <v>7.6849642004773262</v>
      </c>
      <c r="G39" s="2">
        <f t="shared" si="4"/>
        <v>1</v>
      </c>
      <c r="H39" s="2">
        <f t="shared" si="5"/>
        <v>0.75</v>
      </c>
      <c r="I39" s="2">
        <f t="shared" si="6"/>
        <v>11.763723150357995</v>
      </c>
    </row>
    <row r="40" spans="1:9" x14ac:dyDescent="0.3">
      <c r="B40" s="8">
        <f t="shared" si="7"/>
        <v>6</v>
      </c>
      <c r="C40" t="s">
        <v>47</v>
      </c>
      <c r="D40" s="1">
        <v>1.2314814814814815E-2</v>
      </c>
      <c r="E40">
        <f>VLOOKUP(B40,Правила!$B$5:$C$14,2,FALSE)</f>
        <v>5</v>
      </c>
      <c r="F40" s="2">
        <f>10*(1-(D40*Додатоци!$B$2-$C$26)/$C$26)</f>
        <v>7.3031026252983295</v>
      </c>
      <c r="G40" s="2">
        <f t="shared" si="4"/>
        <v>1</v>
      </c>
      <c r="H40" s="2">
        <f t="shared" si="5"/>
        <v>0.75</v>
      </c>
      <c r="I40" s="2">
        <f t="shared" si="6"/>
        <v>10.477326968973747</v>
      </c>
    </row>
    <row r="41" spans="1:9" x14ac:dyDescent="0.3">
      <c r="B41" s="8">
        <f t="shared" si="7"/>
        <v>7</v>
      </c>
      <c r="C41" t="s">
        <v>43</v>
      </c>
      <c r="D41" s="1">
        <v>1.2511574074074074E-2</v>
      </c>
      <c r="E41">
        <f>VLOOKUP(B41,Правила!$B$5:$C$14,2,FALSE)</f>
        <v>4</v>
      </c>
      <c r="F41" s="2">
        <f>10*(1-(D41*Додатоци!$B$2-$C$26)/$C$26)</f>
        <v>7.1002386634844861</v>
      </c>
      <c r="G41" s="2">
        <f t="shared" si="4"/>
        <v>1</v>
      </c>
      <c r="H41" s="2">
        <f t="shared" si="5"/>
        <v>0.75</v>
      </c>
      <c r="I41" s="2">
        <f t="shared" si="6"/>
        <v>9.3251789976133637</v>
      </c>
    </row>
    <row r="42" spans="1:9" x14ac:dyDescent="0.3">
      <c r="B42" s="8">
        <f t="shared" si="7"/>
        <v>8</v>
      </c>
      <c r="C42" t="s">
        <v>44</v>
      </c>
      <c r="D42" s="1">
        <v>1.2523148148148148E-2</v>
      </c>
      <c r="E42">
        <f>VLOOKUP(B42,Правила!$B$5:$C$14,2,FALSE)</f>
        <v>3</v>
      </c>
      <c r="F42" s="2">
        <f>10*(1-(D42*Додатоци!$B$2-$C$26)/$C$26)</f>
        <v>7.0883054892601427</v>
      </c>
      <c r="G42" s="2">
        <f t="shared" si="4"/>
        <v>1</v>
      </c>
      <c r="H42" s="2">
        <f t="shared" si="5"/>
        <v>0.75</v>
      </c>
      <c r="I42" s="2">
        <f t="shared" si="6"/>
        <v>8.3162291169451059</v>
      </c>
    </row>
    <row r="43" spans="1:9" x14ac:dyDescent="0.3">
      <c r="B43" s="8">
        <f t="shared" si="7"/>
        <v>9</v>
      </c>
      <c r="C43" t="s">
        <v>45</v>
      </c>
      <c r="D43" s="1">
        <v>1.2638888888888889E-2</v>
      </c>
      <c r="E43">
        <f>VLOOKUP(B43,Правила!$B$5:$C$14,2,FALSE)</f>
        <v>2</v>
      </c>
      <c r="F43" s="2">
        <f>10*(1-(D43*Додатоци!$B$2-$C$26)/$C$26)</f>
        <v>6.9689737470167064</v>
      </c>
      <c r="G43" s="2">
        <f t="shared" si="4"/>
        <v>1</v>
      </c>
      <c r="H43" s="2">
        <f t="shared" si="5"/>
        <v>0.75</v>
      </c>
      <c r="I43" s="2">
        <f t="shared" si="6"/>
        <v>7.2267303102625302</v>
      </c>
    </row>
    <row r="44" spans="1:9" x14ac:dyDescent="0.3">
      <c r="B44" s="8">
        <f t="shared" si="7"/>
        <v>10</v>
      </c>
      <c r="C44" t="s">
        <v>46</v>
      </c>
      <c r="D44" s="1">
        <v>1.2662037037037038E-2</v>
      </c>
      <c r="E44">
        <f>VLOOKUP(B44,Правила!$B$5:$C$14,2,FALSE)</f>
        <v>1</v>
      </c>
      <c r="F44" s="2">
        <f>10*(1-(D44*Додатоци!$B$2-$C$26)/$C$26)</f>
        <v>6.9451073985680187</v>
      </c>
      <c r="G44" s="2">
        <f t="shared" si="4"/>
        <v>1</v>
      </c>
      <c r="H44" s="2">
        <f t="shared" si="5"/>
        <v>0.75</v>
      </c>
      <c r="I44" s="2">
        <f t="shared" si="6"/>
        <v>6.2088305489260138</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672D1FE-8FF4-4813-9903-C69C3FC167A9}">
          <x14:formula1>
            <xm:f>Правила!$B$19:$B$23</xm:f>
          </x14:formula1>
          <xm:sqref>B2 B26</xm:sqref>
        </x14:dataValidation>
        <x14:dataValidation type="list" allowBlank="1" showInputMessage="1" showErrorMessage="1" xr:uid="{6B9BB1A1-E838-4F7E-8AB6-5E8E4E1EB403}">
          <x14:formula1>
            <xm:f>Правила!$B$29:$B$31</xm:f>
          </x14:formula1>
          <xm:sqref>B3 B27</xm:sqref>
        </x14:dataValidation>
        <x14:dataValidation type="list" allowBlank="1" showInputMessage="1" showErrorMessage="1" xr:uid="{11C520F0-4BE1-409C-B0E6-56C40DA3ACC3}">
          <x14:formula1>
            <xm:f>Правила!$B$36:$B$37</xm:f>
          </x14:formula1>
          <xm:sqref>B4 B28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8AE4B-2592-4BEF-8060-4785FCB407AC}">
  <sheetPr>
    <tabColor theme="4" tint="0.79998168889431442"/>
  </sheetPr>
  <dimension ref="A2:J43"/>
  <sheetViews>
    <sheetView topLeftCell="A16" workbookViewId="0">
      <selection activeCell="A23" sqref="A23:XFD25"/>
    </sheetView>
  </sheetViews>
  <sheetFormatPr defaultRowHeight="14.4" x14ac:dyDescent="0.3"/>
  <cols>
    <col min="1" max="1" width="17.88671875" customWidth="1"/>
    <col min="2" max="2" width="21.5546875" bestFit="1"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2</v>
      </c>
      <c r="C2">
        <f>VLOOKUP(СупериорРанс!B2,Правила!$B$19:$D$23,3,FALSE)</f>
        <v>1798</v>
      </c>
    </row>
    <row r="3" spans="1:10" x14ac:dyDescent="0.3">
      <c r="A3" t="s">
        <v>30</v>
      </c>
      <c r="B3" s="7" t="s">
        <v>85</v>
      </c>
      <c r="C3" s="5">
        <f>VLOOKUP(B3,Правила!$B$29:$C$31,2,0)</f>
        <v>0.9</v>
      </c>
    </row>
    <row r="4" spans="1:10" x14ac:dyDescent="0.3">
      <c r="A4" t="s">
        <v>36</v>
      </c>
      <c r="B4" s="11" t="s">
        <v>32</v>
      </c>
      <c r="C4" s="5">
        <f>VLOOKUP(B4,Правила!$B$36:$C$37, 2, 0)</f>
        <v>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6</v>
      </c>
      <c r="D11" s="1">
        <v>2.148148148148148E-2</v>
      </c>
      <c r="E11">
        <f>VLOOKUP(B11,Правила!$B$5:$C$14,2,FALSE)</f>
        <v>12</v>
      </c>
      <c r="F11" s="2">
        <f>10*(1-(D11*Додатоци!$B$2-СупериорРанс!$C$2)/СупериорРанс!$C$2)</f>
        <v>9.6774193548387117</v>
      </c>
      <c r="G11" s="2">
        <f>$C$3</f>
        <v>0.9</v>
      </c>
      <c r="H11" s="2">
        <f>$C$4</f>
        <v>1</v>
      </c>
      <c r="I11" s="2">
        <f>E11+(F11*G11*H11)</f>
        <v>20.70967741935484</v>
      </c>
      <c r="J11" s="2"/>
    </row>
    <row r="12" spans="1:10" x14ac:dyDescent="0.3">
      <c r="B12" s="8">
        <f>B11+1</f>
        <v>2</v>
      </c>
      <c r="C12" t="s">
        <v>11</v>
      </c>
      <c r="D12" s="1">
        <v>2.4074074074074074E-2</v>
      </c>
      <c r="E12">
        <f>VLOOKUP(B12,Правила!$B$5:$C$14,2,FALSE)</f>
        <v>10</v>
      </c>
      <c r="F12" s="2">
        <f>10*(1-(D12*Додатоци!$B$2-СупериорРанс!$C$2)/СупериорРанс!$C$2)</f>
        <v>8.4315906562847616</v>
      </c>
      <c r="G12" s="2">
        <f t="shared" ref="G12:G20" si="0">$C$3</f>
        <v>0.9</v>
      </c>
      <c r="H12" s="2">
        <f t="shared" ref="H12:H20" si="1">$C$4</f>
        <v>1</v>
      </c>
      <c r="I12" s="2">
        <f t="shared" ref="I12:I20" si="2">E12+(F12*G12*H12)</f>
        <v>17.588431590656285</v>
      </c>
    </row>
    <row r="13" spans="1:10" x14ac:dyDescent="0.3">
      <c r="B13" s="8">
        <f t="shared" ref="B13:B20" si="3">B12+1</f>
        <v>3</v>
      </c>
      <c r="C13" t="s">
        <v>10</v>
      </c>
      <c r="D13" s="1">
        <v>2.4120370370370372E-2</v>
      </c>
      <c r="E13">
        <f>VLOOKUP(B13,Правила!$B$5:$C$14,2,FALSE)</f>
        <v>8</v>
      </c>
      <c r="F13" s="2">
        <f>10*(1-(D13*Додатоци!$B$2-СупериорРанс!$C$2)/СупериорРанс!$C$2)</f>
        <v>8.4093437152391548</v>
      </c>
      <c r="G13" s="2">
        <f t="shared" si="0"/>
        <v>0.9</v>
      </c>
      <c r="H13" s="2">
        <f t="shared" si="1"/>
        <v>1</v>
      </c>
      <c r="I13" s="2">
        <f t="shared" si="2"/>
        <v>15.568409343715238</v>
      </c>
    </row>
    <row r="14" spans="1:10" x14ac:dyDescent="0.3">
      <c r="B14" s="8">
        <f t="shared" si="3"/>
        <v>4</v>
      </c>
      <c r="C14" t="s">
        <v>24</v>
      </c>
      <c r="D14" s="1">
        <v>2.431712962962963E-2</v>
      </c>
      <c r="E14">
        <f>VLOOKUP(B14,Правила!$B$5:$C$14,2,FALSE)</f>
        <v>7</v>
      </c>
      <c r="F14" s="2">
        <f>10*(1-(D14*Додатоци!$B$2-СупериорРанс!$C$2)/СупериорРанс!$C$2)</f>
        <v>8.3147942157953274</v>
      </c>
      <c r="G14" s="2">
        <f t="shared" si="0"/>
        <v>0.9</v>
      </c>
      <c r="H14" s="2">
        <f t="shared" si="1"/>
        <v>1</v>
      </c>
      <c r="I14" s="2">
        <f t="shared" si="2"/>
        <v>14.483314794215794</v>
      </c>
    </row>
    <row r="15" spans="1:10" x14ac:dyDescent="0.3">
      <c r="B15" s="8">
        <f t="shared" si="3"/>
        <v>5</v>
      </c>
      <c r="C15" t="s">
        <v>25</v>
      </c>
      <c r="D15" s="1">
        <v>2.4641203703703703E-2</v>
      </c>
      <c r="E15">
        <f>VLOOKUP(B15,Правила!$B$5:$C$14,2,FALSE)</f>
        <v>6</v>
      </c>
      <c r="F15" s="2">
        <f>10*(1-(D15*Додатоци!$B$2-СупериорРанс!$C$2)/СупериорРанс!$C$2)</f>
        <v>8.1590656284760836</v>
      </c>
      <c r="G15" s="2">
        <f t="shared" si="0"/>
        <v>0.9</v>
      </c>
      <c r="H15" s="2">
        <f t="shared" si="1"/>
        <v>1</v>
      </c>
      <c r="I15" s="2">
        <f t="shared" si="2"/>
        <v>13.343159065628475</v>
      </c>
    </row>
    <row r="16" spans="1:10" x14ac:dyDescent="0.3">
      <c r="B16" s="8">
        <f t="shared" si="3"/>
        <v>6</v>
      </c>
      <c r="C16" t="s">
        <v>14</v>
      </c>
      <c r="D16" s="1">
        <v>2.4664351851851851E-2</v>
      </c>
      <c r="E16">
        <f>VLOOKUP(B16,Правила!$B$5:$C$14,2,FALSE)</f>
        <v>5</v>
      </c>
      <c r="F16" s="2">
        <f>10*(1-(D16*Додатоци!$B$2-СупериорРанс!$C$2)/СупериорРанс!$C$2)</f>
        <v>8.1479421579532811</v>
      </c>
      <c r="G16" s="2">
        <f t="shared" si="0"/>
        <v>0.9</v>
      </c>
      <c r="H16" s="2">
        <f t="shared" si="1"/>
        <v>1</v>
      </c>
      <c r="I16" s="2">
        <f t="shared" si="2"/>
        <v>12.333147942157954</v>
      </c>
    </row>
    <row r="17" spans="1:9" x14ac:dyDescent="0.3">
      <c r="B17" s="8">
        <f t="shared" si="3"/>
        <v>7</v>
      </c>
      <c r="C17" t="s">
        <v>13</v>
      </c>
      <c r="D17" s="1">
        <v>2.5023148148148149E-2</v>
      </c>
      <c r="E17">
        <f>VLOOKUP(B17,Правила!$B$5:$C$14,2,FALSE)</f>
        <v>4</v>
      </c>
      <c r="F17" s="2">
        <f>10*(1-(D17*Додатоци!$B$2-СупериорРанс!$C$2)/СупериорРанс!$C$2)</f>
        <v>7.9755283648498327</v>
      </c>
      <c r="G17" s="2">
        <f t="shared" si="0"/>
        <v>0.9</v>
      </c>
      <c r="H17" s="2">
        <f t="shared" si="1"/>
        <v>1</v>
      </c>
      <c r="I17" s="2">
        <f t="shared" si="2"/>
        <v>11.177975528364851</v>
      </c>
    </row>
    <row r="18" spans="1:9" x14ac:dyDescent="0.3">
      <c r="B18" s="8">
        <f t="shared" si="3"/>
        <v>8</v>
      </c>
      <c r="C18" t="s">
        <v>26</v>
      </c>
      <c r="D18" s="1">
        <v>2.5347222222222222E-2</v>
      </c>
      <c r="E18">
        <f>VLOOKUP(B18,Правила!$B$5:$C$14,2,FALSE)</f>
        <v>3</v>
      </c>
      <c r="F18" s="2">
        <f>10*(1-(D18*Додатоци!$B$2-СупериорРанс!$C$2)/СупериорРанс!$C$2)</f>
        <v>7.819799777530589</v>
      </c>
      <c r="G18" s="2">
        <f t="shared" si="0"/>
        <v>0.9</v>
      </c>
      <c r="H18" s="2">
        <f t="shared" si="1"/>
        <v>1</v>
      </c>
      <c r="I18" s="2">
        <f t="shared" si="2"/>
        <v>10.03781979977753</v>
      </c>
    </row>
    <row r="19" spans="1:9" x14ac:dyDescent="0.3">
      <c r="B19" s="8">
        <f t="shared" si="3"/>
        <v>9</v>
      </c>
      <c r="C19" t="s">
        <v>27</v>
      </c>
      <c r="D19" s="1">
        <v>2.5810185185185186E-2</v>
      </c>
      <c r="E19">
        <f>VLOOKUP(B19,Правила!$B$5:$C$14,2,FALSE)</f>
        <v>2</v>
      </c>
      <c r="F19" s="2">
        <f>10*(1-(D19*Додатоци!$B$2-СупериорРанс!$C$2)/СупериорРанс!$C$2)</f>
        <v>7.5973303670745276</v>
      </c>
      <c r="G19" s="2">
        <f t="shared" si="0"/>
        <v>0.9</v>
      </c>
      <c r="H19" s="2">
        <f t="shared" si="1"/>
        <v>1</v>
      </c>
      <c r="I19" s="2">
        <f t="shared" si="2"/>
        <v>8.8375973303670747</v>
      </c>
    </row>
    <row r="20" spans="1:9" x14ac:dyDescent="0.3">
      <c r="B20" s="8">
        <f t="shared" si="3"/>
        <v>10</v>
      </c>
      <c r="C20" t="s">
        <v>28</v>
      </c>
      <c r="D20" s="1">
        <v>2.642361111111111E-2</v>
      </c>
      <c r="E20">
        <f>VLOOKUP(B20,Правила!$B$5:$C$14,2,FALSE)</f>
        <v>1</v>
      </c>
      <c r="F20" s="2">
        <f>10*(1-(D20*Додатоци!$B$2-СупериорРанс!$C$2)/СупериорРанс!$C$2)</f>
        <v>7.3025583982202447</v>
      </c>
      <c r="G20" s="2">
        <f t="shared" si="0"/>
        <v>0.9</v>
      </c>
      <c r="H20" s="2">
        <f t="shared" si="1"/>
        <v>1</v>
      </c>
      <c r="I20" s="2">
        <f t="shared" si="2"/>
        <v>7.5723025583982206</v>
      </c>
    </row>
    <row r="23" spans="1:9" x14ac:dyDescent="0.3">
      <c r="A23" t="s">
        <v>37</v>
      </c>
    </row>
    <row r="25" spans="1:9" x14ac:dyDescent="0.3">
      <c r="A25" t="s">
        <v>19</v>
      </c>
      <c r="B25" s="6" t="s">
        <v>3</v>
      </c>
      <c r="C25">
        <f>VLOOKUP(СупериорРанс!B25,Правила!$B$19:$D$23,3,FALSE)</f>
        <v>838</v>
      </c>
    </row>
    <row r="26" spans="1:9" x14ac:dyDescent="0.3">
      <c r="A26" t="s">
        <v>30</v>
      </c>
      <c r="B26" s="7" t="s">
        <v>85</v>
      </c>
      <c r="C26" s="5">
        <f>VLOOKUP(B26,Правила!$B$29:$C$31,2,0)</f>
        <v>0.9</v>
      </c>
    </row>
    <row r="27" spans="1:9" x14ac:dyDescent="0.3">
      <c r="A27" t="s">
        <v>36</v>
      </c>
      <c r="B27" s="11" t="s">
        <v>33</v>
      </c>
      <c r="C27" s="5">
        <f>VLOOKUP(B27,Правила!$B$36:$C$37, 2, 0)</f>
        <v>0.75</v>
      </c>
    </row>
    <row r="31" spans="1:9" x14ac:dyDescent="0.3">
      <c r="A31" t="s">
        <v>5</v>
      </c>
    </row>
    <row r="33" spans="1:9" ht="28.8" x14ac:dyDescent="0.3">
      <c r="A33" s="10"/>
      <c r="B33" s="27" t="s">
        <v>81</v>
      </c>
      <c r="C33" s="27" t="s">
        <v>34</v>
      </c>
      <c r="D33" s="27" t="s">
        <v>16</v>
      </c>
      <c r="E33" s="27" t="s">
        <v>92</v>
      </c>
      <c r="F33" s="27" t="s">
        <v>17</v>
      </c>
      <c r="G33" s="27" t="s">
        <v>31</v>
      </c>
      <c r="H33" s="27" t="s">
        <v>35</v>
      </c>
      <c r="I33" s="27" t="s">
        <v>18</v>
      </c>
    </row>
    <row r="34" spans="1:9" x14ac:dyDescent="0.3">
      <c r="B34" s="8">
        <v>1</v>
      </c>
      <c r="C34" t="s">
        <v>22</v>
      </c>
      <c r="D34" s="1">
        <v>1.1608796296296296E-2</v>
      </c>
      <c r="E34">
        <f>VLOOKUP(B34,Правила!$B$5:$C$14,2,FALSE)</f>
        <v>12</v>
      </c>
      <c r="F34" s="2">
        <f>10*(1-(D34*Додатоци!$B$2-$C$25)/$C$25)</f>
        <v>8.0310262529832936</v>
      </c>
      <c r="G34" s="2">
        <f>$C$26</f>
        <v>0.9</v>
      </c>
      <c r="H34" s="2">
        <f>$C$27</f>
        <v>0.75</v>
      </c>
      <c r="I34" s="2">
        <f>E34+(F34*G34*H34)</f>
        <v>17.420942720763723</v>
      </c>
    </row>
    <row r="35" spans="1:9" x14ac:dyDescent="0.3">
      <c r="B35" s="8">
        <f>B34+1</f>
        <v>2</v>
      </c>
      <c r="C35" t="s">
        <v>39</v>
      </c>
      <c r="D35" s="1">
        <v>1.1643518518518518E-2</v>
      </c>
      <c r="E35">
        <f>VLOOKUP(B35,Правила!$B$5:$C$14,2,FALSE)</f>
        <v>10</v>
      </c>
      <c r="F35" s="2">
        <f>10*(1-(D35*Додатоци!$B$2-$C$25)/$C$25)</f>
        <v>7.9952267303102627</v>
      </c>
      <c r="G35" s="2">
        <f t="shared" ref="G35:G43" si="4">$C$26</f>
        <v>0.9</v>
      </c>
      <c r="H35" s="2">
        <f t="shared" ref="H35:H43" si="5">$C$27</f>
        <v>0.75</v>
      </c>
      <c r="I35" s="2">
        <f t="shared" ref="I35:I43" si="6">E35+(F35*G35*H35)</f>
        <v>15.396778042959427</v>
      </c>
    </row>
    <row r="36" spans="1:9" x14ac:dyDescent="0.3">
      <c r="B36" s="8">
        <f t="shared" ref="B36:B43" si="7">B35+1</f>
        <v>3</v>
      </c>
      <c r="C36" t="s">
        <v>40</v>
      </c>
      <c r="D36" s="1">
        <v>1.1655092592592592E-2</v>
      </c>
      <c r="E36">
        <f>VLOOKUP(B36,Правила!$B$5:$C$14,2,FALSE)</f>
        <v>8</v>
      </c>
      <c r="F36" s="2">
        <f>10*(1-(D36*Додатоци!$B$2-$C$25)/$C$25)</f>
        <v>7.9832935560859202</v>
      </c>
      <c r="G36" s="2">
        <f t="shared" si="4"/>
        <v>0.9</v>
      </c>
      <c r="H36" s="2">
        <f t="shared" si="5"/>
        <v>0.75</v>
      </c>
      <c r="I36" s="2">
        <f t="shared" si="6"/>
        <v>13.388723150357997</v>
      </c>
    </row>
    <row r="37" spans="1:9" x14ac:dyDescent="0.3">
      <c r="B37" s="8">
        <f t="shared" si="7"/>
        <v>4</v>
      </c>
      <c r="C37" t="s">
        <v>9</v>
      </c>
      <c r="D37" s="1">
        <v>1.1759259259259259E-2</v>
      </c>
      <c r="E37">
        <f>VLOOKUP(B37,Правила!$B$5:$C$14,2,FALSE)</f>
        <v>7</v>
      </c>
      <c r="F37" s="2">
        <f>10*(1-(D37*Додатоци!$B$2-$C$25)/$C$25)</f>
        <v>7.8758949880668263</v>
      </c>
      <c r="G37" s="2">
        <f t="shared" si="4"/>
        <v>0.9</v>
      </c>
      <c r="H37" s="2">
        <f t="shared" si="5"/>
        <v>0.75</v>
      </c>
      <c r="I37" s="2">
        <f t="shared" si="6"/>
        <v>12.316229116945108</v>
      </c>
    </row>
    <row r="38" spans="1:9" x14ac:dyDescent="0.3">
      <c r="B38" s="8">
        <f t="shared" si="7"/>
        <v>5</v>
      </c>
      <c r="C38" t="s">
        <v>41</v>
      </c>
      <c r="D38" s="1">
        <v>1.1979166666666667E-2</v>
      </c>
      <c r="E38">
        <f>VLOOKUP(B38,Правила!$B$5:$C$14,2,FALSE)</f>
        <v>6</v>
      </c>
      <c r="F38" s="2">
        <f>10*(1-(D38*Додатоци!$B$2-$C$25)/$C$25)</f>
        <v>7.649164677804297</v>
      </c>
      <c r="G38" s="2">
        <f t="shared" si="4"/>
        <v>0.9</v>
      </c>
      <c r="H38" s="2">
        <f t="shared" si="5"/>
        <v>0.75</v>
      </c>
      <c r="I38" s="2">
        <f t="shared" si="6"/>
        <v>11.163186157517901</v>
      </c>
    </row>
    <row r="39" spans="1:9" x14ac:dyDescent="0.3">
      <c r="B39" s="8">
        <f t="shared" si="7"/>
        <v>6</v>
      </c>
      <c r="C39" t="s">
        <v>48</v>
      </c>
      <c r="D39" s="1">
        <v>1.2141203703703704E-2</v>
      </c>
      <c r="E39">
        <f>VLOOKUP(B39,Правила!$B$5:$C$14,2,FALSE)</f>
        <v>5</v>
      </c>
      <c r="F39" s="2">
        <f>10*(1-(D39*Додатоци!$B$2-$C$25)/$C$25)</f>
        <v>7.4821002386634845</v>
      </c>
      <c r="G39" s="2">
        <f t="shared" si="4"/>
        <v>0.9</v>
      </c>
      <c r="H39" s="2">
        <f t="shared" si="5"/>
        <v>0.75</v>
      </c>
      <c r="I39" s="2">
        <f t="shared" si="6"/>
        <v>10.050417661097853</v>
      </c>
    </row>
    <row r="40" spans="1:9" x14ac:dyDescent="0.3">
      <c r="B40" s="8">
        <f t="shared" si="7"/>
        <v>7</v>
      </c>
      <c r="C40" t="s">
        <v>49</v>
      </c>
      <c r="D40" s="1">
        <v>1.2175925925925925E-2</v>
      </c>
      <c r="E40">
        <f>VLOOKUP(B40,Правила!$B$5:$C$14,2,FALSE)</f>
        <v>4</v>
      </c>
      <c r="F40" s="2">
        <f>10*(1-(D40*Додатоци!$B$2-$C$25)/$C$25)</f>
        <v>7.4463007159904535</v>
      </c>
      <c r="G40" s="2">
        <f t="shared" si="4"/>
        <v>0.9</v>
      </c>
      <c r="H40" s="2">
        <f t="shared" si="5"/>
        <v>0.75</v>
      </c>
      <c r="I40" s="2">
        <f t="shared" si="6"/>
        <v>9.0262529832935563</v>
      </c>
    </row>
    <row r="41" spans="1:9" x14ac:dyDescent="0.3">
      <c r="B41" s="8">
        <f t="shared" si="7"/>
        <v>8</v>
      </c>
      <c r="C41" t="s">
        <v>50</v>
      </c>
      <c r="D41" s="1">
        <v>1.2523148148148148E-2</v>
      </c>
      <c r="E41">
        <f>VLOOKUP(B41,Правила!$B$5:$C$14,2,FALSE)</f>
        <v>3</v>
      </c>
      <c r="F41" s="2">
        <f>10*(1-(D41*Додатоци!$B$2-$C$25)/$C$25)</f>
        <v>7.0883054892601427</v>
      </c>
      <c r="G41" s="2">
        <f t="shared" si="4"/>
        <v>0.9</v>
      </c>
      <c r="H41" s="2">
        <f t="shared" si="5"/>
        <v>0.75</v>
      </c>
      <c r="I41" s="2">
        <f t="shared" si="6"/>
        <v>7.7846062052505971</v>
      </c>
    </row>
    <row r="42" spans="1:9" x14ac:dyDescent="0.3">
      <c r="B42" s="8">
        <f t="shared" si="7"/>
        <v>9</v>
      </c>
      <c r="C42" t="s">
        <v>45</v>
      </c>
      <c r="D42" s="1">
        <v>1.2581018518518519E-2</v>
      </c>
      <c r="E42">
        <f>VLOOKUP(B42,Правила!$B$5:$C$14,2,FALSE)</f>
        <v>2</v>
      </c>
      <c r="F42" s="2">
        <f>10*(1-(D42*Додатоци!$B$2-$C$25)/$C$25)</f>
        <v>7.028639618138425</v>
      </c>
      <c r="G42" s="2">
        <f t="shared" si="4"/>
        <v>0.9</v>
      </c>
      <c r="H42" s="2">
        <f t="shared" si="5"/>
        <v>0.75</v>
      </c>
      <c r="I42" s="2">
        <f t="shared" si="6"/>
        <v>6.7443317422434372</v>
      </c>
    </row>
    <row r="43" spans="1:9" x14ac:dyDescent="0.3">
      <c r="B43" s="8">
        <f t="shared" si="7"/>
        <v>10</v>
      </c>
      <c r="C43" t="s">
        <v>51</v>
      </c>
      <c r="D43" s="1">
        <v>1.2708333333333334E-2</v>
      </c>
      <c r="E43">
        <f>VLOOKUP(B43,Правила!$B$5:$C$14,2,FALSE)</f>
        <v>1</v>
      </c>
      <c r="F43" s="2">
        <f>10*(1-(D43*Додатоци!$B$2-$C$25)/$C$25)</f>
        <v>6.8973747016706444</v>
      </c>
      <c r="G43" s="2">
        <f t="shared" si="4"/>
        <v>0.9</v>
      </c>
      <c r="H43" s="2">
        <f t="shared" si="5"/>
        <v>0.75</v>
      </c>
      <c r="I43" s="2">
        <f t="shared" si="6"/>
        <v>5.6557279236276852</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5172AC6-9B35-4228-8776-87264C140DC1}">
          <x14:formula1>
            <xm:f>Правила!$B$36:$B$37</xm:f>
          </x14:formula1>
          <xm:sqref>B4 B27</xm:sqref>
        </x14:dataValidation>
        <x14:dataValidation type="list" allowBlank="1" showInputMessage="1" showErrorMessage="1" xr:uid="{3B4AC8CE-6503-4CD5-A82A-77B175C36DAC}">
          <x14:formula1>
            <xm:f>Правила!$B$29:$B$31</xm:f>
          </x14:formula1>
          <xm:sqref>B3 B26</xm:sqref>
        </x14:dataValidation>
        <x14:dataValidation type="list" allowBlank="1" showInputMessage="1" showErrorMessage="1" xr:uid="{299ACA10-B925-48F0-A94C-2FB7F5DACB73}">
          <x14:formula1>
            <xm:f>Правила!$B$19:$B$23</xm:f>
          </x14:formula1>
          <xm:sqref>B2 B25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DC97-80D0-49DA-898E-5F8A3D6CD0A6}">
  <sheetPr>
    <tabColor theme="4" tint="0.79998168889431442"/>
  </sheetPr>
  <dimension ref="A2:J20"/>
  <sheetViews>
    <sheetView workbookViewId="0">
      <selection activeCell="I11" sqref="I11"/>
    </sheetView>
  </sheetViews>
  <sheetFormatPr defaultRowHeight="14.4" x14ac:dyDescent="0.3"/>
  <cols>
    <col min="1" max="1" width="17.88671875" customWidth="1"/>
    <col min="2" max="2" width="21.6640625" bestFit="1"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2</v>
      </c>
      <c r="C2">
        <f>VLOOKUP('Halk Eco'!B2,Правила!$B$19:$D$23,3,FALSE)</f>
        <v>1798</v>
      </c>
    </row>
    <row r="3" spans="1:10" x14ac:dyDescent="0.3">
      <c r="A3" t="s">
        <v>30</v>
      </c>
      <c r="B3" s="7" t="s">
        <v>84</v>
      </c>
      <c r="C3" s="5">
        <f>VLOOKUP(B3,Правила!$B$29:$C$31,2,0)</f>
        <v>1</v>
      </c>
    </row>
    <row r="4" spans="1:10" x14ac:dyDescent="0.3">
      <c r="A4" t="s">
        <v>36</v>
      </c>
      <c r="B4" s="11" t="s">
        <v>32</v>
      </c>
      <c r="C4" s="5">
        <f>VLOOKUP(B4,Правила!$B$36:$C$37, 2, 0)</f>
        <v>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6</v>
      </c>
      <c r="D11" s="1">
        <v>2.1747685185185186E-2</v>
      </c>
      <c r="E11">
        <f>VLOOKUP(B11,Правила!$B$5:$C$14,2,FALSE)</f>
        <v>12</v>
      </c>
      <c r="F11" s="2">
        <f>10*(1-(D11*Додатоци!$B$2-'Halk Eco'!$C$2)/'Halk Eco'!$C$2)</f>
        <v>9.5494994438264733</v>
      </c>
      <c r="G11" s="2">
        <f>$C$3</f>
        <v>1</v>
      </c>
      <c r="H11" s="2">
        <f>$C$4</f>
        <v>1</v>
      </c>
      <c r="I11" s="2">
        <f>E11+(F11*G11*H11)</f>
        <v>21.549499443826473</v>
      </c>
      <c r="J11" s="2"/>
    </row>
    <row r="12" spans="1:10" x14ac:dyDescent="0.3">
      <c r="B12" s="8">
        <f>B11+1</f>
        <v>2</v>
      </c>
      <c r="C12" t="s">
        <v>20</v>
      </c>
      <c r="D12" s="1">
        <v>2.2766203703703705E-2</v>
      </c>
      <c r="E12">
        <f>VLOOKUP(B12,Правила!$B$5:$C$14,2,FALSE)</f>
        <v>10</v>
      </c>
      <c r="F12" s="2">
        <f>10*(1-(D12*Додатоци!$B$2-'Halk Eco'!$C$2)/'Halk Eco'!$C$2)</f>
        <v>9.0600667408231352</v>
      </c>
      <c r="G12" s="2">
        <f t="shared" ref="G12:G20" si="0">$C$3</f>
        <v>1</v>
      </c>
      <c r="H12" s="2">
        <f t="shared" ref="H12:H20" si="1">$C$4</f>
        <v>1</v>
      </c>
      <c r="I12" s="2">
        <f t="shared" ref="I12:I20" si="2">E12+(F12*G12*H12)</f>
        <v>19.060066740823135</v>
      </c>
    </row>
    <row r="13" spans="1:10" x14ac:dyDescent="0.3">
      <c r="B13" s="8">
        <f t="shared" ref="B13:B20" si="3">B12+1</f>
        <v>3</v>
      </c>
      <c r="C13" t="s">
        <v>21</v>
      </c>
      <c r="D13" s="1">
        <v>2.3043981481481481E-2</v>
      </c>
      <c r="E13">
        <f>VLOOKUP(B13,Правила!$B$5:$C$14,2,FALSE)</f>
        <v>8</v>
      </c>
      <c r="F13" s="2">
        <f>10*(1-(D13*Додатоци!$B$2-'Halk Eco'!$C$2)/'Halk Eco'!$C$2)</f>
        <v>8.9265850945495</v>
      </c>
      <c r="G13" s="2">
        <f t="shared" si="0"/>
        <v>1</v>
      </c>
      <c r="H13" s="2">
        <f t="shared" si="1"/>
        <v>1</v>
      </c>
      <c r="I13" s="2">
        <f t="shared" si="2"/>
        <v>16.926585094549502</v>
      </c>
    </row>
    <row r="14" spans="1:10" x14ac:dyDescent="0.3">
      <c r="B14" s="8">
        <f t="shared" si="3"/>
        <v>4</v>
      </c>
      <c r="C14" t="s">
        <v>8</v>
      </c>
      <c r="D14" s="1">
        <v>2.3194444444444445E-2</v>
      </c>
      <c r="E14">
        <f>VLOOKUP(B14,Правила!$B$5:$C$14,2,FALSE)</f>
        <v>7</v>
      </c>
      <c r="F14" s="2">
        <f>10*(1-(D14*Додатоци!$B$2-'Halk Eco'!$C$2)/'Halk Eco'!$C$2)</f>
        <v>8.8542825361512794</v>
      </c>
      <c r="G14" s="2">
        <f t="shared" si="0"/>
        <v>1</v>
      </c>
      <c r="H14" s="2">
        <f t="shared" si="1"/>
        <v>1</v>
      </c>
      <c r="I14" s="2">
        <f t="shared" si="2"/>
        <v>15.854282536151279</v>
      </c>
    </row>
    <row r="15" spans="1:10" x14ac:dyDescent="0.3">
      <c r="B15" s="8">
        <f t="shared" si="3"/>
        <v>5</v>
      </c>
      <c r="C15" t="s">
        <v>22</v>
      </c>
      <c r="D15" s="1">
        <v>2.3599537037037037E-2</v>
      </c>
      <c r="E15">
        <f>VLOOKUP(B15,Правила!$B$5:$C$14,2,FALSE)</f>
        <v>6</v>
      </c>
      <c r="F15" s="2">
        <f>10*(1-(D15*Додатоци!$B$2-'Halk Eco'!$C$2)/'Halk Eco'!$C$2)</f>
        <v>8.6596218020022242</v>
      </c>
      <c r="G15" s="2">
        <f t="shared" si="0"/>
        <v>1</v>
      </c>
      <c r="H15" s="2">
        <f t="shared" si="1"/>
        <v>1</v>
      </c>
      <c r="I15" s="2">
        <f t="shared" si="2"/>
        <v>14.659621802002224</v>
      </c>
    </row>
    <row r="16" spans="1:10" x14ac:dyDescent="0.3">
      <c r="B16" s="8">
        <f t="shared" si="3"/>
        <v>6</v>
      </c>
      <c r="C16" t="s">
        <v>23</v>
      </c>
      <c r="D16" s="1">
        <v>2.3900462962962964E-2</v>
      </c>
      <c r="E16">
        <f>VLOOKUP(B16,Правила!$B$5:$C$14,2,FALSE)</f>
        <v>5</v>
      </c>
      <c r="F16" s="2">
        <f>10*(1-(D16*Додатоци!$B$2-'Halk Eco'!$C$2)/'Halk Eco'!$C$2)</f>
        <v>8.5150166852057847</v>
      </c>
      <c r="G16" s="2">
        <f t="shared" si="0"/>
        <v>1</v>
      </c>
      <c r="H16" s="2">
        <f t="shared" si="1"/>
        <v>1</v>
      </c>
      <c r="I16" s="2">
        <f t="shared" si="2"/>
        <v>13.515016685205785</v>
      </c>
    </row>
    <row r="17" spans="2:9" x14ac:dyDescent="0.3">
      <c r="B17" s="8">
        <f t="shared" si="3"/>
        <v>7</v>
      </c>
      <c r="C17" t="s">
        <v>24</v>
      </c>
      <c r="D17" s="1">
        <v>2.4108796296296295E-2</v>
      </c>
      <c r="E17">
        <f>VLOOKUP(B17,Правила!$B$5:$C$14,2,FALSE)</f>
        <v>4</v>
      </c>
      <c r="F17" s="2">
        <f>10*(1-(D17*Додатоци!$B$2-'Halk Eco'!$C$2)/'Halk Eco'!$C$2)</f>
        <v>8.4149054505005552</v>
      </c>
      <c r="G17" s="2">
        <f t="shared" si="0"/>
        <v>1</v>
      </c>
      <c r="H17" s="2">
        <f t="shared" si="1"/>
        <v>1</v>
      </c>
      <c r="I17" s="2">
        <f t="shared" si="2"/>
        <v>12.414905450500555</v>
      </c>
    </row>
    <row r="18" spans="2:9" x14ac:dyDescent="0.3">
      <c r="B18" s="8">
        <f t="shared" si="3"/>
        <v>8</v>
      </c>
      <c r="C18" t="s">
        <v>9</v>
      </c>
      <c r="D18" s="1">
        <v>2.4143518518518519E-2</v>
      </c>
      <c r="E18">
        <f>VLOOKUP(B18,Правила!$B$5:$C$14,2,FALSE)</f>
        <v>3</v>
      </c>
      <c r="F18" s="2">
        <f>10*(1-(D18*Додатоци!$B$2-'Halk Eco'!$C$2)/'Halk Eco'!$C$2)</f>
        <v>8.3982202447163505</v>
      </c>
      <c r="G18" s="2">
        <f t="shared" si="0"/>
        <v>1</v>
      </c>
      <c r="H18" s="2">
        <f t="shared" si="1"/>
        <v>1</v>
      </c>
      <c r="I18" s="2">
        <f t="shared" si="2"/>
        <v>11.398220244716351</v>
      </c>
    </row>
    <row r="19" spans="2:9" x14ac:dyDescent="0.3">
      <c r="B19" s="8">
        <f t="shared" si="3"/>
        <v>9</v>
      </c>
      <c r="C19" t="s">
        <v>25</v>
      </c>
      <c r="D19" s="1">
        <v>2.417824074074074E-2</v>
      </c>
      <c r="E19">
        <f>VLOOKUP(B19,Правила!$B$5:$C$14,2,FALSE)</f>
        <v>2</v>
      </c>
      <c r="F19" s="2">
        <f>10*(1-(D19*Додатоци!$B$2-'Halk Eco'!$C$2)/'Halk Eco'!$C$2)</f>
        <v>8.3815350389321459</v>
      </c>
      <c r="G19" s="2">
        <f t="shared" si="0"/>
        <v>1</v>
      </c>
      <c r="H19" s="2">
        <f t="shared" si="1"/>
        <v>1</v>
      </c>
      <c r="I19" s="2">
        <f t="shared" si="2"/>
        <v>10.381535038932146</v>
      </c>
    </row>
    <row r="20" spans="2:9" x14ac:dyDescent="0.3">
      <c r="B20" s="8">
        <f t="shared" si="3"/>
        <v>10</v>
      </c>
      <c r="C20" t="s">
        <v>11</v>
      </c>
      <c r="D20" s="1">
        <v>2.435185185185185E-2</v>
      </c>
      <c r="E20">
        <f>VLOOKUP(B20,Правила!$B$5:$C$14,2,FALSE)</f>
        <v>1</v>
      </c>
      <c r="F20" s="2">
        <f>10*(1-(D20*Додатоци!$B$2-'Halk Eco'!$C$2)/'Halk Eco'!$C$2)</f>
        <v>8.2981090100111228</v>
      </c>
      <c r="G20" s="2">
        <f t="shared" si="0"/>
        <v>1</v>
      </c>
      <c r="H20" s="2">
        <f t="shared" si="1"/>
        <v>1</v>
      </c>
      <c r="I20" s="2">
        <f t="shared" si="2"/>
        <v>9.2981090100111228</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59C3A25-34E9-4FF4-8A3F-2A113CA1828D}">
          <x14:formula1>
            <xm:f>Правила!$B$36:$B$37</xm:f>
          </x14:formula1>
          <xm:sqref>B4</xm:sqref>
        </x14:dataValidation>
        <x14:dataValidation type="list" allowBlank="1" showInputMessage="1" showErrorMessage="1" xr:uid="{473880C4-73F2-42B4-BFA4-12E4930CF398}">
          <x14:formula1>
            <xm:f>Правила!$B$29:$B$31</xm:f>
          </x14:formula1>
          <xm:sqref>B3</xm:sqref>
        </x14:dataValidation>
        <x14:dataValidation type="list" allowBlank="1" showInputMessage="1" showErrorMessage="1" xr:uid="{7ECC7B23-FADF-4EF1-A2BD-32A5DCD1DAA9}">
          <x14:formula1>
            <xm:f>Правила!$B$19:$B$23</xm:f>
          </x14:formula1>
          <xm:sqref>B2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9D87-E945-4330-946E-48D21AA2EAB2}">
  <sheetPr>
    <tabColor theme="4" tint="0.79998168889431442"/>
  </sheetPr>
  <dimension ref="A2:J67"/>
  <sheetViews>
    <sheetView workbookViewId="0">
      <selection activeCell="E8" sqref="E8"/>
    </sheetView>
  </sheetViews>
  <sheetFormatPr defaultRowHeight="14.4" x14ac:dyDescent="0.3"/>
  <cols>
    <col min="1" max="1" width="17.88671875" customWidth="1"/>
    <col min="2" max="2" width="21.6640625"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0</v>
      </c>
      <c r="C2">
        <f>VLOOKUP(Кавадарци!B2,Правила!$B$19:$D$23,3,FALSE)</f>
        <v>3841</v>
      </c>
    </row>
    <row r="3" spans="1:10" x14ac:dyDescent="0.3">
      <c r="A3" t="s">
        <v>30</v>
      </c>
      <c r="B3" s="7" t="s">
        <v>29</v>
      </c>
      <c r="C3" s="5">
        <f>VLOOKUP(B3,Правила!$B$29:$C$31,2,0)</f>
        <v>0.85</v>
      </c>
    </row>
    <row r="4" spans="1:10" x14ac:dyDescent="0.3">
      <c r="A4" t="s">
        <v>36</v>
      </c>
      <c r="B4" s="11" t="s">
        <v>32</v>
      </c>
      <c r="C4" s="5">
        <f>VLOOKUP(B4,Правила!$B$36:$C$37, 2, 0)</f>
        <v>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24</v>
      </c>
      <c r="D11" s="1">
        <v>5.271990740740741E-2</v>
      </c>
      <c r="E11">
        <f>VLOOKUP(B11,Правила!$B$5:$C$14,2,FALSE)</f>
        <v>12</v>
      </c>
      <c r="F11" s="2">
        <f>10*(1-(D11*Додатоци!$B$2-Кавадарци!$C$2)/Кавадарци!$C$2)</f>
        <v>8.1411090861754758</v>
      </c>
      <c r="G11" s="2">
        <f>$C$3</f>
        <v>0.85</v>
      </c>
      <c r="H11" s="2">
        <f>$C$4</f>
        <v>1</v>
      </c>
      <c r="I11" s="2">
        <f>E11+(F11*G11*H11)</f>
        <v>18.919942723249154</v>
      </c>
      <c r="J11" s="2"/>
    </row>
    <row r="12" spans="1:10" x14ac:dyDescent="0.3">
      <c r="B12" s="8">
        <f>B11+1</f>
        <v>2</v>
      </c>
      <c r="C12" t="s">
        <v>58</v>
      </c>
      <c r="D12" s="1">
        <v>5.3321759259259256E-2</v>
      </c>
      <c r="E12">
        <f>VLOOKUP(B12,Правила!$B$5:$C$14,2,FALSE)</f>
        <v>10</v>
      </c>
      <c r="F12" s="2">
        <f>10*(1-(D12*Додатоци!$B$2-Кавадарци!$C$2)/Кавадарци!$C$2)</f>
        <v>8.0057276750846125</v>
      </c>
      <c r="G12" s="2">
        <f t="shared" ref="G12:G20" si="0">$C$3</f>
        <v>0.85</v>
      </c>
      <c r="H12" s="2">
        <f t="shared" ref="H12:H20" si="1">$C$4</f>
        <v>1</v>
      </c>
      <c r="I12" s="2">
        <f t="shared" ref="I12:I20" si="2">E12+(F12*G12*H12)</f>
        <v>16.80486852382192</v>
      </c>
    </row>
    <row r="13" spans="1:10" x14ac:dyDescent="0.3">
      <c r="B13" s="8">
        <f t="shared" ref="B13:B20" si="3">B12+1</f>
        <v>3</v>
      </c>
      <c r="C13" t="s">
        <v>39</v>
      </c>
      <c r="D13" s="1">
        <v>5.5300925925925927E-2</v>
      </c>
      <c r="E13">
        <f>VLOOKUP(B13,Правила!$B$5:$C$14,2,FALSE)</f>
        <v>8</v>
      </c>
      <c r="F13" s="2">
        <f>10*(1-(D13*Додатоци!$B$2-Кавадарци!$C$2)/Кавадарци!$C$2)</f>
        <v>7.5605311116896647</v>
      </c>
      <c r="G13" s="2">
        <f t="shared" si="0"/>
        <v>0.85</v>
      </c>
      <c r="H13" s="2">
        <f t="shared" si="1"/>
        <v>1</v>
      </c>
      <c r="I13" s="2">
        <f t="shared" si="2"/>
        <v>14.426451444936216</v>
      </c>
    </row>
    <row r="14" spans="1:10" x14ac:dyDescent="0.3">
      <c r="B14" s="8">
        <f t="shared" si="3"/>
        <v>4</v>
      </c>
      <c r="C14" t="s">
        <v>59</v>
      </c>
      <c r="D14" s="1">
        <v>5.9131944444444445E-2</v>
      </c>
      <c r="E14">
        <f>VLOOKUP(B14,Правила!$B$5:$C$14,2,FALSE)</f>
        <v>7</v>
      </c>
      <c r="F14" s="2">
        <f>10*(1-(D14*Додатоци!$B$2-Кавадарци!$C$2)/Кавадарци!$C$2)</f>
        <v>6.6987763603228334</v>
      </c>
      <c r="G14" s="2">
        <f t="shared" si="0"/>
        <v>0.85</v>
      </c>
      <c r="H14" s="2">
        <f t="shared" si="1"/>
        <v>1</v>
      </c>
      <c r="I14" s="2">
        <f t="shared" si="2"/>
        <v>12.693959906274408</v>
      </c>
    </row>
    <row r="15" spans="1:10" x14ac:dyDescent="0.3">
      <c r="B15" s="8">
        <f t="shared" si="3"/>
        <v>5</v>
      </c>
      <c r="C15" t="s">
        <v>60</v>
      </c>
      <c r="D15" s="1">
        <v>5.935185185185185E-2</v>
      </c>
      <c r="E15">
        <f>VLOOKUP(B15,Правила!$B$5:$C$14,2,FALSE)</f>
        <v>6</v>
      </c>
      <c r="F15" s="2">
        <f>10*(1-(D15*Додатоци!$B$2-Кавадарци!$C$2)/Кавадарци!$C$2)</f>
        <v>6.6493100755011714</v>
      </c>
      <c r="G15" s="2">
        <f t="shared" si="0"/>
        <v>0.85</v>
      </c>
      <c r="H15" s="2">
        <f t="shared" si="1"/>
        <v>1</v>
      </c>
      <c r="I15" s="2">
        <f t="shared" si="2"/>
        <v>11.651913564175995</v>
      </c>
    </row>
    <row r="16" spans="1:10" x14ac:dyDescent="0.3">
      <c r="B16" s="8">
        <f t="shared" si="3"/>
        <v>6</v>
      </c>
      <c r="C16" t="s">
        <v>61</v>
      </c>
      <c r="D16" s="1">
        <v>5.9791666666666667E-2</v>
      </c>
      <c r="E16">
        <f>VLOOKUP(B16,Правила!$B$5:$C$14,2,FALSE)</f>
        <v>5</v>
      </c>
      <c r="F16" s="2">
        <f>10*(1-(D16*Додатоци!$B$2-Кавадарци!$C$2)/Кавадарци!$C$2)</f>
        <v>6.5503775058578491</v>
      </c>
      <c r="G16" s="2">
        <f t="shared" si="0"/>
        <v>0.85</v>
      </c>
      <c r="H16" s="2">
        <f t="shared" si="1"/>
        <v>1</v>
      </c>
      <c r="I16" s="2">
        <f t="shared" si="2"/>
        <v>10.567820879979172</v>
      </c>
    </row>
    <row r="17" spans="1:9" x14ac:dyDescent="0.3">
      <c r="B17" s="8">
        <f t="shared" si="3"/>
        <v>7</v>
      </c>
      <c r="C17" t="s">
        <v>62</v>
      </c>
      <c r="D17" s="1">
        <v>6.1180555555555557E-2</v>
      </c>
      <c r="E17">
        <f>VLOOKUP(B17,Правила!$B$5:$C$14,2,FALSE)</f>
        <v>4</v>
      </c>
      <c r="F17" s="2">
        <f>10*(1-(D17*Додатоци!$B$2-Кавадарци!$C$2)/Кавадарци!$C$2)</f>
        <v>6.237958864878939</v>
      </c>
      <c r="G17" s="2">
        <f t="shared" si="0"/>
        <v>0.85</v>
      </c>
      <c r="H17" s="2">
        <f t="shared" si="1"/>
        <v>1</v>
      </c>
      <c r="I17" s="2">
        <f t="shared" si="2"/>
        <v>9.3022650351470979</v>
      </c>
    </row>
    <row r="18" spans="1:9" x14ac:dyDescent="0.3">
      <c r="B18" s="8">
        <f t="shared" si="3"/>
        <v>8</v>
      </c>
      <c r="C18" t="s">
        <v>63</v>
      </c>
      <c r="D18" s="1">
        <v>6.2719907407407405E-2</v>
      </c>
      <c r="E18">
        <f>VLOOKUP(B18,Правила!$B$5:$C$14,2,FALSE)</f>
        <v>3</v>
      </c>
      <c r="F18" s="2">
        <f>10*(1-(D18*Додатоци!$B$2-Кавадарци!$C$2)/Кавадарци!$C$2)</f>
        <v>5.8916948711273109</v>
      </c>
      <c r="G18" s="2">
        <f t="shared" si="0"/>
        <v>0.85</v>
      </c>
      <c r="H18" s="2">
        <f t="shared" si="1"/>
        <v>1</v>
      </c>
      <c r="I18" s="2">
        <f t="shared" si="2"/>
        <v>8.0079406404582141</v>
      </c>
    </row>
    <row r="19" spans="1:9" x14ac:dyDescent="0.3">
      <c r="B19" s="8">
        <f t="shared" si="3"/>
        <v>9</v>
      </c>
      <c r="C19" t="s">
        <v>64</v>
      </c>
      <c r="D19" s="1">
        <v>6.2870370370370368E-2</v>
      </c>
      <c r="E19">
        <f>VLOOKUP(B19,Правила!$B$5:$C$14,2,FALSE)</f>
        <v>2</v>
      </c>
      <c r="F19" s="2">
        <f>10*(1-(D19*Додатоци!$B$2-Кавадарци!$C$2)/Кавадарци!$C$2)</f>
        <v>5.8578495183545956</v>
      </c>
      <c r="G19" s="2">
        <f t="shared" si="0"/>
        <v>0.85</v>
      </c>
      <c r="H19" s="2">
        <f t="shared" si="1"/>
        <v>1</v>
      </c>
      <c r="I19" s="2">
        <f t="shared" si="2"/>
        <v>6.9791720906014065</v>
      </c>
    </row>
    <row r="20" spans="1:9" x14ac:dyDescent="0.3">
      <c r="B20" s="8">
        <f t="shared" si="3"/>
        <v>10</v>
      </c>
      <c r="C20" t="s">
        <v>65</v>
      </c>
      <c r="D20" s="1">
        <v>6.3171296296296295E-2</v>
      </c>
      <c r="E20">
        <f>VLOOKUP(B20,Правила!$B$5:$C$14,2,FALSE)</f>
        <v>1</v>
      </c>
      <c r="F20" s="2">
        <f>10*(1-(D20*Додатоци!$B$2-Кавадарци!$C$2)/Кавадарци!$C$2)</f>
        <v>5.7901588128091639</v>
      </c>
      <c r="G20" s="2">
        <f t="shared" si="0"/>
        <v>0.85</v>
      </c>
      <c r="H20" s="2">
        <f t="shared" si="1"/>
        <v>1</v>
      </c>
      <c r="I20" s="2">
        <f t="shared" si="2"/>
        <v>5.9216349908877888</v>
      </c>
    </row>
    <row r="23" spans="1:9" x14ac:dyDescent="0.3">
      <c r="A23" t="s">
        <v>37</v>
      </c>
    </row>
    <row r="25" spans="1:9" x14ac:dyDescent="0.3">
      <c r="A25" t="s">
        <v>19</v>
      </c>
      <c r="B25" s="6" t="s">
        <v>2</v>
      </c>
      <c r="C25">
        <f>VLOOKUP(Кавадарци!B25,Правила!$B$19:$D$23,3,FALSE)</f>
        <v>1798</v>
      </c>
    </row>
    <row r="26" spans="1:9" x14ac:dyDescent="0.3">
      <c r="A26" t="s">
        <v>30</v>
      </c>
      <c r="B26" s="7" t="s">
        <v>29</v>
      </c>
      <c r="C26" s="5">
        <f>VLOOKUP(B26,Правила!$B$29:$C$31,2,0)</f>
        <v>0.85</v>
      </c>
    </row>
    <row r="27" spans="1:9" x14ac:dyDescent="0.3">
      <c r="A27" t="s">
        <v>36</v>
      </c>
      <c r="B27" s="11" t="s">
        <v>33</v>
      </c>
      <c r="C27" s="5">
        <f>VLOOKUP(B27,Правила!$B$36:$C$37, 2, 0)</f>
        <v>0.75</v>
      </c>
    </row>
    <row r="31" spans="1:9" x14ac:dyDescent="0.3">
      <c r="A31" t="s">
        <v>5</v>
      </c>
    </row>
    <row r="33" spans="1:9" ht="28.8" x14ac:dyDescent="0.3">
      <c r="A33" s="10"/>
      <c r="B33" s="27" t="s">
        <v>81</v>
      </c>
      <c r="C33" s="27" t="s">
        <v>34</v>
      </c>
      <c r="D33" s="27" t="s">
        <v>16</v>
      </c>
      <c r="E33" s="27" t="s">
        <v>92</v>
      </c>
      <c r="F33" s="27" t="s">
        <v>17</v>
      </c>
      <c r="G33" s="27" t="s">
        <v>31</v>
      </c>
      <c r="H33" s="27" t="s">
        <v>35</v>
      </c>
      <c r="I33" s="27" t="s">
        <v>18</v>
      </c>
    </row>
    <row r="34" spans="1:9" x14ac:dyDescent="0.3">
      <c r="B34" s="8">
        <v>1</v>
      </c>
      <c r="C34" t="s">
        <v>22</v>
      </c>
      <c r="D34" s="1">
        <v>2.494212962962963E-2</v>
      </c>
      <c r="E34">
        <f>VLOOKUP(B34,Правила!$B$5:$C$14,2,FALSE)</f>
        <v>12</v>
      </c>
      <c r="F34" s="2">
        <f>10*(1-(D34*Додатоци!$B$2-$C$25)/$C$25)</f>
        <v>8.0144605116796441</v>
      </c>
      <c r="G34" s="2">
        <f>$C$26</f>
        <v>0.85</v>
      </c>
      <c r="H34" s="2">
        <f>$C$27</f>
        <v>0.75</v>
      </c>
      <c r="I34" s="2">
        <f>E34+(F34*G34*H34)</f>
        <v>17.109218576195772</v>
      </c>
    </row>
    <row r="35" spans="1:9" x14ac:dyDescent="0.3">
      <c r="B35" s="8">
        <f>B34+1</f>
        <v>2</v>
      </c>
      <c r="C35" t="s">
        <v>66</v>
      </c>
      <c r="D35" s="1">
        <v>2.7523148148148147E-2</v>
      </c>
      <c r="E35">
        <f>VLOOKUP(B35,Правила!$B$5:$C$14,2,FALSE)</f>
        <v>10</v>
      </c>
      <c r="F35" s="2">
        <f>10*(1-(D35*Додатоци!$B$2-$C$25)/$C$25)</f>
        <v>6.7741935483870979</v>
      </c>
      <c r="G35" s="2">
        <f t="shared" ref="G35:G43" si="4">$C$26</f>
        <v>0.85</v>
      </c>
      <c r="H35" s="2">
        <f t="shared" ref="H35:H43" si="5">$C$27</f>
        <v>0.75</v>
      </c>
      <c r="I35" s="2">
        <f t="shared" ref="I35:I43" si="6">E35+(F35*G35*H35)</f>
        <v>14.318548387096776</v>
      </c>
    </row>
    <row r="36" spans="1:9" x14ac:dyDescent="0.3">
      <c r="B36" s="8">
        <f t="shared" ref="B36:B43" si="7">B35+1</f>
        <v>3</v>
      </c>
      <c r="C36" t="s">
        <v>27</v>
      </c>
      <c r="D36" s="1">
        <v>2.7893518518518519E-2</v>
      </c>
      <c r="E36">
        <f>VLOOKUP(B36,Правила!$B$5:$C$14,2,FALSE)</f>
        <v>8</v>
      </c>
      <c r="F36" s="2">
        <f>10*(1-(D36*Додатоци!$B$2-$C$25)/$C$25)</f>
        <v>6.5962180200222464</v>
      </c>
      <c r="G36" s="2">
        <f t="shared" si="4"/>
        <v>0.85</v>
      </c>
      <c r="H36" s="2">
        <f t="shared" si="5"/>
        <v>0.75</v>
      </c>
      <c r="I36" s="2">
        <f t="shared" si="6"/>
        <v>12.205088987764181</v>
      </c>
    </row>
    <row r="37" spans="1:9" x14ac:dyDescent="0.3">
      <c r="B37" s="8">
        <f t="shared" si="7"/>
        <v>4</v>
      </c>
      <c r="C37" t="s">
        <v>67</v>
      </c>
      <c r="D37" s="1">
        <v>2.8761574074074075E-2</v>
      </c>
      <c r="E37">
        <f>VLOOKUP(B37,Правила!$B$5:$C$14,2,FALSE)</f>
        <v>7</v>
      </c>
      <c r="F37" s="2">
        <f>10*(1-(D37*Додатоци!$B$2-$C$25)/$C$25)</f>
        <v>6.1790878754171308</v>
      </c>
      <c r="G37" s="2">
        <f t="shared" si="4"/>
        <v>0.85</v>
      </c>
      <c r="H37" s="2">
        <f t="shared" si="5"/>
        <v>0.75</v>
      </c>
      <c r="I37" s="2">
        <f t="shared" si="6"/>
        <v>10.93916852057842</v>
      </c>
    </row>
    <row r="38" spans="1:9" x14ac:dyDescent="0.3">
      <c r="B38" s="8">
        <f t="shared" si="7"/>
        <v>5</v>
      </c>
      <c r="C38" t="s">
        <v>68</v>
      </c>
      <c r="D38" s="1">
        <v>2.8842592592592593E-2</v>
      </c>
      <c r="E38">
        <f>VLOOKUP(B38,Правила!$B$5:$C$14,2,FALSE)</f>
        <v>6</v>
      </c>
      <c r="F38" s="2">
        <f>10*(1-(D38*Додатоци!$B$2-$C$25)/$C$25)</f>
        <v>6.1401557285873203</v>
      </c>
      <c r="G38" s="2">
        <f t="shared" si="4"/>
        <v>0.85</v>
      </c>
      <c r="H38" s="2">
        <f t="shared" si="5"/>
        <v>0.75</v>
      </c>
      <c r="I38" s="2">
        <f t="shared" si="6"/>
        <v>9.9143492769744164</v>
      </c>
    </row>
    <row r="39" spans="1:9" x14ac:dyDescent="0.3">
      <c r="B39" s="8">
        <f t="shared" si="7"/>
        <v>6</v>
      </c>
      <c r="C39" t="s">
        <v>69</v>
      </c>
      <c r="D39" s="1">
        <v>2.974537037037037E-2</v>
      </c>
      <c r="E39">
        <f>VLOOKUP(B39,Правила!$B$5:$C$14,2,FALSE)</f>
        <v>5</v>
      </c>
      <c r="F39" s="2">
        <f>10*(1-(D39*Додатоци!$B$2-$C$25)/$C$25)</f>
        <v>5.7063403781979982</v>
      </c>
      <c r="G39" s="2">
        <f t="shared" si="4"/>
        <v>0.85</v>
      </c>
      <c r="H39" s="2">
        <f t="shared" si="5"/>
        <v>0.75</v>
      </c>
      <c r="I39" s="2">
        <f t="shared" si="6"/>
        <v>8.6377919911012242</v>
      </c>
    </row>
    <row r="40" spans="1:9" x14ac:dyDescent="0.3">
      <c r="B40" s="8">
        <f t="shared" si="7"/>
        <v>7</v>
      </c>
      <c r="C40" t="s">
        <v>70</v>
      </c>
      <c r="D40" s="1">
        <v>2.9768518518518517E-2</v>
      </c>
      <c r="E40">
        <f>VLOOKUP(B40,Правила!$B$5:$C$14,2,FALSE)</f>
        <v>4</v>
      </c>
      <c r="F40" s="2">
        <f>10*(1-(D40*Додатоци!$B$2-$C$25)/$C$25)</f>
        <v>5.6952169076751948</v>
      </c>
      <c r="G40" s="2">
        <f t="shared" si="4"/>
        <v>0.85</v>
      </c>
      <c r="H40" s="2">
        <f t="shared" si="5"/>
        <v>0.75</v>
      </c>
      <c r="I40" s="2">
        <f t="shared" si="6"/>
        <v>7.6307007786429368</v>
      </c>
    </row>
    <row r="41" spans="1:9" x14ac:dyDescent="0.3">
      <c r="B41" s="8">
        <f t="shared" si="7"/>
        <v>8</v>
      </c>
      <c r="C41" t="s">
        <v>71</v>
      </c>
      <c r="D41" s="1">
        <v>3.0266203703703705E-2</v>
      </c>
      <c r="E41">
        <f>VLOOKUP(B41,Правила!$B$5:$C$14,2,FALSE)</f>
        <v>3</v>
      </c>
      <c r="F41" s="2">
        <f>10*(1-(D41*Додатоци!$B$2-$C$25)/$C$25)</f>
        <v>5.4560622914349279</v>
      </c>
      <c r="G41" s="2">
        <f t="shared" si="4"/>
        <v>0.85</v>
      </c>
      <c r="H41" s="2">
        <f t="shared" si="5"/>
        <v>0.75</v>
      </c>
      <c r="I41" s="2">
        <f t="shared" si="6"/>
        <v>6.4782397107897669</v>
      </c>
    </row>
    <row r="42" spans="1:9" x14ac:dyDescent="0.3">
      <c r="B42" s="8">
        <f t="shared" si="7"/>
        <v>9</v>
      </c>
      <c r="C42" t="s">
        <v>72</v>
      </c>
      <c r="D42" s="1">
        <v>3.0300925925925926E-2</v>
      </c>
      <c r="E42">
        <f>VLOOKUP(B42,Правила!$B$5:$C$14,2,FALSE)</f>
        <v>2</v>
      </c>
      <c r="F42" s="2">
        <f>10*(1-(D42*Додатоци!$B$2-$C$25)/$C$25)</f>
        <v>5.4393770856507224</v>
      </c>
      <c r="G42" s="2">
        <f t="shared" si="4"/>
        <v>0.85</v>
      </c>
      <c r="H42" s="2">
        <f t="shared" si="5"/>
        <v>0.75</v>
      </c>
      <c r="I42" s="2">
        <f t="shared" si="6"/>
        <v>5.4676028921023354</v>
      </c>
    </row>
    <row r="43" spans="1:9" x14ac:dyDescent="0.3">
      <c r="B43" s="8">
        <f t="shared" si="7"/>
        <v>10</v>
      </c>
      <c r="C43" t="s">
        <v>45</v>
      </c>
      <c r="D43" s="1">
        <v>3.0405092592592591E-2</v>
      </c>
      <c r="E43">
        <f>VLOOKUP(B43,Правила!$B$5:$C$14,2,FALSE)</f>
        <v>1</v>
      </c>
      <c r="F43" s="2">
        <f>10*(1-(D43*Додатоци!$B$2-$C$25)/$C$25)</f>
        <v>5.3893214682981094</v>
      </c>
      <c r="G43" s="2">
        <f t="shared" si="4"/>
        <v>0.85</v>
      </c>
      <c r="H43" s="2">
        <f t="shared" si="5"/>
        <v>0.75</v>
      </c>
      <c r="I43" s="2">
        <f t="shared" si="6"/>
        <v>4.4356924360400445</v>
      </c>
    </row>
    <row r="46" spans="1:9" x14ac:dyDescent="0.3">
      <c r="A46" t="s">
        <v>73</v>
      </c>
    </row>
    <row r="48" spans="1:9" x14ac:dyDescent="0.3">
      <c r="A48" t="s">
        <v>19</v>
      </c>
      <c r="B48" s="6" t="s">
        <v>3</v>
      </c>
      <c r="C48">
        <f>VLOOKUP(Кавадарци!B48,Правила!$B$19:$D$23,3,FALSE)</f>
        <v>838</v>
      </c>
    </row>
    <row r="49" spans="1:9" x14ac:dyDescent="0.3">
      <c r="A49" t="s">
        <v>30</v>
      </c>
      <c r="B49" s="7" t="s">
        <v>29</v>
      </c>
      <c r="C49" s="5">
        <f>VLOOKUP(B49,Правила!$B$29:$C$31,2,0)</f>
        <v>0.85</v>
      </c>
    </row>
    <row r="50" spans="1:9" x14ac:dyDescent="0.3">
      <c r="A50" t="s">
        <v>36</v>
      </c>
      <c r="B50" s="11" t="s">
        <v>33</v>
      </c>
      <c r="C50" s="5">
        <f>VLOOKUP(B50,Правила!$B$36:$C$37, 2, 0)</f>
        <v>0.75</v>
      </c>
    </row>
    <row r="55" spans="1:9" x14ac:dyDescent="0.3">
      <c r="A55" t="s">
        <v>5</v>
      </c>
    </row>
    <row r="57" spans="1:9" ht="28.8" x14ac:dyDescent="0.3">
      <c r="A57" s="10"/>
      <c r="B57" s="27" t="s">
        <v>81</v>
      </c>
      <c r="C57" s="27" t="s">
        <v>34</v>
      </c>
      <c r="D57" s="27" t="s">
        <v>16</v>
      </c>
      <c r="E57" s="27" t="s">
        <v>92</v>
      </c>
      <c r="F57" s="27" t="s">
        <v>17</v>
      </c>
      <c r="G57" s="27" t="s">
        <v>31</v>
      </c>
      <c r="H57" s="27" t="s">
        <v>35</v>
      </c>
      <c r="I57" s="27" t="s">
        <v>18</v>
      </c>
    </row>
    <row r="58" spans="1:9" x14ac:dyDescent="0.3">
      <c r="B58" s="8">
        <v>1</v>
      </c>
      <c r="C58" t="s">
        <v>40</v>
      </c>
      <c r="D58" s="1">
        <v>1.2256944444444445E-2</v>
      </c>
      <c r="E58">
        <f>VLOOKUP(B58,Правила!$B$5:$C$14,2,FALSE)</f>
        <v>12</v>
      </c>
      <c r="F58" s="2">
        <f>10*(1-(D58*Додатоци!$B$2-$C$48)/$C$48)</f>
        <v>7.3627684964200482</v>
      </c>
      <c r="G58" s="2">
        <f>$C$26</f>
        <v>0.85</v>
      </c>
      <c r="H58" s="2">
        <f>$C$27</f>
        <v>0.75</v>
      </c>
      <c r="I58" s="2">
        <f>E58+(F58*G58*H58)</f>
        <v>16.693764916467781</v>
      </c>
    </row>
    <row r="59" spans="1:9" x14ac:dyDescent="0.3">
      <c r="B59" s="8">
        <f>B58+1</f>
        <v>2</v>
      </c>
      <c r="C59" t="s">
        <v>9</v>
      </c>
      <c r="D59" s="1">
        <v>1.2326388888888888E-2</v>
      </c>
      <c r="E59">
        <f>VLOOKUP(B59,Правила!$B$5:$C$14,2,FALSE)</f>
        <v>10</v>
      </c>
      <c r="F59" s="2">
        <f>10*(1-(D59*Додатоци!$B$2-$C$48)/$C$48)</f>
        <v>7.2911694510739853</v>
      </c>
      <c r="G59" s="2">
        <f t="shared" ref="G59:G67" si="8">$C$26</f>
        <v>0.85</v>
      </c>
      <c r="H59" s="2">
        <f t="shared" ref="H59:H67" si="9">$C$27</f>
        <v>0.75</v>
      </c>
      <c r="I59" s="2">
        <f t="shared" ref="I59:I67" si="10">E59+(F59*G59*H59)</f>
        <v>14.648120525059666</v>
      </c>
    </row>
    <row r="60" spans="1:9" x14ac:dyDescent="0.3">
      <c r="B60" s="8">
        <f t="shared" ref="B60:B67" si="11">B59+1</f>
        <v>3</v>
      </c>
      <c r="C60" t="s">
        <v>48</v>
      </c>
      <c r="D60" s="1">
        <v>1.2395833333333333E-2</v>
      </c>
      <c r="E60">
        <f>VLOOKUP(B60,Правила!$B$5:$C$14,2,FALSE)</f>
        <v>8</v>
      </c>
      <c r="F60" s="2">
        <f>10*(1-(D60*Додатоци!$B$2-$C$48)/$C$48)</f>
        <v>7.2195704057279242</v>
      </c>
      <c r="G60" s="2">
        <f t="shared" si="8"/>
        <v>0.85</v>
      </c>
      <c r="H60" s="2">
        <f t="shared" si="9"/>
        <v>0.75</v>
      </c>
      <c r="I60" s="2">
        <f t="shared" si="10"/>
        <v>12.602476133651551</v>
      </c>
    </row>
    <row r="61" spans="1:9" x14ac:dyDescent="0.3">
      <c r="B61" s="8">
        <f t="shared" si="11"/>
        <v>4</v>
      </c>
      <c r="C61" t="s">
        <v>74</v>
      </c>
      <c r="D61" s="1">
        <v>1.2662037037037038E-2</v>
      </c>
      <c r="E61">
        <f>VLOOKUP(B61,Правила!$B$5:$C$14,2,FALSE)</f>
        <v>7</v>
      </c>
      <c r="F61" s="2">
        <f>10*(1-(D61*Додатоци!$B$2-$C$48)/$C$48)</f>
        <v>6.9451073985680187</v>
      </c>
      <c r="G61" s="2">
        <f t="shared" si="8"/>
        <v>0.85</v>
      </c>
      <c r="H61" s="2">
        <f t="shared" si="9"/>
        <v>0.75</v>
      </c>
      <c r="I61" s="2">
        <f t="shared" si="10"/>
        <v>11.427505966587113</v>
      </c>
    </row>
    <row r="62" spans="1:9" x14ac:dyDescent="0.3">
      <c r="B62" s="8">
        <f t="shared" si="11"/>
        <v>5</v>
      </c>
      <c r="C62" t="s">
        <v>41</v>
      </c>
      <c r="D62" s="1">
        <v>1.2905092592592593E-2</v>
      </c>
      <c r="E62">
        <f>VLOOKUP(B62,Правила!$B$5:$C$14,2,FALSE)</f>
        <v>6</v>
      </c>
      <c r="F62" s="2">
        <f>10*(1-(D62*Додатоци!$B$2-$C$48)/$C$48)</f>
        <v>6.6945107398568027</v>
      </c>
      <c r="G62" s="2">
        <f t="shared" si="8"/>
        <v>0.85</v>
      </c>
      <c r="H62" s="2">
        <f t="shared" si="9"/>
        <v>0.75</v>
      </c>
      <c r="I62" s="2">
        <f t="shared" si="10"/>
        <v>10.267750596658711</v>
      </c>
    </row>
    <row r="63" spans="1:9" x14ac:dyDescent="0.3">
      <c r="B63" s="8">
        <f t="shared" si="11"/>
        <v>6</v>
      </c>
      <c r="C63" t="s">
        <v>75</v>
      </c>
      <c r="D63" s="1">
        <v>1.3310185185185185E-2</v>
      </c>
      <c r="E63">
        <f>VLOOKUP(B63,Правила!$B$5:$C$14,2,FALSE)</f>
        <v>5</v>
      </c>
      <c r="F63" s="2">
        <f>10*(1-(D63*Додатоци!$B$2-$C$48)/$C$48)</f>
        <v>6.2768496420047732</v>
      </c>
      <c r="G63" s="2">
        <f t="shared" si="8"/>
        <v>0.85</v>
      </c>
      <c r="H63" s="2">
        <f t="shared" si="9"/>
        <v>0.75</v>
      </c>
      <c r="I63" s="2">
        <f t="shared" si="10"/>
        <v>9.0014916467780424</v>
      </c>
    </row>
    <row r="64" spans="1:9" x14ac:dyDescent="0.3">
      <c r="B64" s="8">
        <f t="shared" si="11"/>
        <v>7</v>
      </c>
      <c r="C64" t="s">
        <v>76</v>
      </c>
      <c r="D64" s="1">
        <v>1.4050925925925927E-2</v>
      </c>
      <c r="E64">
        <f>VLOOKUP(B64,Правила!$B$5:$C$14,2,FALSE)</f>
        <v>4</v>
      </c>
      <c r="F64" s="2">
        <f>10*(1-(D64*Додатоци!$B$2-$C$48)/$C$48)</f>
        <v>5.5131264916467781</v>
      </c>
      <c r="G64" s="2">
        <f t="shared" si="8"/>
        <v>0.85</v>
      </c>
      <c r="H64" s="2">
        <f t="shared" si="9"/>
        <v>0.75</v>
      </c>
      <c r="I64" s="2">
        <f t="shared" si="10"/>
        <v>7.5146181384248205</v>
      </c>
    </row>
    <row r="65" spans="2:9" x14ac:dyDescent="0.3">
      <c r="B65" s="8">
        <f t="shared" si="11"/>
        <v>8</v>
      </c>
      <c r="C65" t="s">
        <v>43</v>
      </c>
      <c r="D65" s="1">
        <v>1.425925925925926E-2</v>
      </c>
      <c r="E65">
        <f>VLOOKUP(B65,Правила!$B$5:$C$14,2,FALSE)</f>
        <v>3</v>
      </c>
      <c r="F65" s="2">
        <f>10*(1-(D65*Додатоци!$B$2-$C$48)/$C$48)</f>
        <v>5.2983293556085922</v>
      </c>
      <c r="G65" s="2">
        <f t="shared" si="8"/>
        <v>0.85</v>
      </c>
      <c r="H65" s="2">
        <f t="shared" si="9"/>
        <v>0.75</v>
      </c>
      <c r="I65" s="2">
        <f t="shared" si="10"/>
        <v>6.377684964200478</v>
      </c>
    </row>
    <row r="66" spans="2:9" x14ac:dyDescent="0.3">
      <c r="B66" s="8">
        <f t="shared" si="11"/>
        <v>9</v>
      </c>
      <c r="C66" t="s">
        <v>77</v>
      </c>
      <c r="D66" s="1">
        <v>1.4340277777777778E-2</v>
      </c>
      <c r="E66">
        <f>VLOOKUP(B66,Правила!$B$5:$C$14,2,FALSE)</f>
        <v>2</v>
      </c>
      <c r="F66" s="2">
        <f>10*(1-(D66*Додатоци!$B$2-$C$48)/$C$48)</f>
        <v>5.214797136038186</v>
      </c>
      <c r="G66" s="2">
        <f t="shared" si="8"/>
        <v>0.85</v>
      </c>
      <c r="H66" s="2">
        <f t="shared" si="9"/>
        <v>0.75</v>
      </c>
      <c r="I66" s="2">
        <f t="shared" si="10"/>
        <v>5.3244331742243434</v>
      </c>
    </row>
    <row r="67" spans="2:9" x14ac:dyDescent="0.3">
      <c r="B67" s="8">
        <f t="shared" si="11"/>
        <v>10</v>
      </c>
      <c r="C67" t="s">
        <v>44</v>
      </c>
      <c r="D67" s="1">
        <v>1.4421296296296297E-2</v>
      </c>
      <c r="E67">
        <f>VLOOKUP(B67,Правила!$B$5:$C$14,2,FALSE)</f>
        <v>1</v>
      </c>
      <c r="F67" s="2">
        <f>10*(1-(D67*Додатоци!$B$2-$C$48)/$C$48)</f>
        <v>5.1312649164677806</v>
      </c>
      <c r="G67" s="2">
        <f t="shared" si="8"/>
        <v>0.85</v>
      </c>
      <c r="H67" s="2">
        <f t="shared" si="9"/>
        <v>0.75</v>
      </c>
      <c r="I67" s="2">
        <f t="shared" si="10"/>
        <v>4.2711813842482105</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7616794-584C-4529-92A5-8377C79F9471}">
          <x14:formula1>
            <xm:f>Правила!$B$36:$B$37</xm:f>
          </x14:formula1>
          <xm:sqref>B4 B27 B50</xm:sqref>
        </x14:dataValidation>
        <x14:dataValidation type="list" allowBlank="1" showInputMessage="1" showErrorMessage="1" xr:uid="{6E9A6C7D-22D1-4F1C-9096-6235F619B1E1}">
          <x14:formula1>
            <xm:f>Правила!$B$29:$B$31</xm:f>
          </x14:formula1>
          <xm:sqref>B3 B26 B49</xm:sqref>
        </x14:dataValidation>
        <x14:dataValidation type="list" allowBlank="1" showInputMessage="1" showErrorMessage="1" xr:uid="{AEE4CB87-8B0C-4AD7-B339-A60DB505BD07}">
          <x14:formula1>
            <xm:f>Правила!$B$19:$B$23</xm:f>
          </x14:formula1>
          <xm:sqref>B2 B48 B25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9CCB-0912-4793-A09D-89E252075FE4}">
  <sheetPr>
    <tabColor theme="4" tint="0.79998168889431442"/>
  </sheetPr>
  <dimension ref="A2:W67"/>
  <sheetViews>
    <sheetView workbookViewId="0">
      <selection activeCell="E5" sqref="E5"/>
    </sheetView>
  </sheetViews>
  <sheetFormatPr defaultRowHeight="14.4" x14ac:dyDescent="0.3"/>
  <cols>
    <col min="1" max="1" width="17.88671875" customWidth="1"/>
    <col min="2" max="2" width="22.5546875" customWidth="1"/>
    <col min="3" max="3" width="19.33203125" bestFit="1" customWidth="1"/>
    <col min="5" max="5" width="11" bestFit="1" customWidth="1"/>
    <col min="6" max="6" width="18.109375" bestFit="1" customWidth="1"/>
    <col min="7" max="8" width="18.77734375" customWidth="1"/>
    <col min="9" max="9" width="13.21875" bestFit="1" customWidth="1"/>
  </cols>
  <sheetData>
    <row r="2" spans="1:10" x14ac:dyDescent="0.3">
      <c r="A2" t="s">
        <v>19</v>
      </c>
      <c r="B2" s="6" t="s">
        <v>0</v>
      </c>
      <c r="C2">
        <f>VLOOKUP(Битола!B2,Правила!$B$19:$D$23,3,FALSE)</f>
        <v>3841</v>
      </c>
    </row>
    <row r="3" spans="1:10" x14ac:dyDescent="0.3">
      <c r="A3" t="s">
        <v>30</v>
      </c>
      <c r="B3" s="7" t="s">
        <v>84</v>
      </c>
      <c r="C3" s="5">
        <f>VLOOKUP(B3,Правила!$B$29:$C$31,2,0)</f>
        <v>1</v>
      </c>
    </row>
    <row r="4" spans="1:10" x14ac:dyDescent="0.3">
      <c r="A4" t="s">
        <v>36</v>
      </c>
      <c r="B4" s="11" t="s">
        <v>32</v>
      </c>
      <c r="C4" s="5">
        <f>VLOOKUP(B4,Правила!$B$36:$C$37, 2, 0)</f>
        <v>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7</v>
      </c>
      <c r="D11" s="1">
        <v>4.912037037037037E-2</v>
      </c>
      <c r="E11">
        <f>VLOOKUP(B11,Правила!$B$5:$C$14,2,FALSE)</f>
        <v>12</v>
      </c>
      <c r="F11" s="2">
        <f>10*(1-(D11*Додатоци!$B$2-Битола!$C$2)/Битола!$C$2)</f>
        <v>8.9507940640458212</v>
      </c>
      <c r="G11" s="2">
        <f>$C$3</f>
        <v>1</v>
      </c>
      <c r="H11" s="2">
        <f>$C$4</f>
        <v>1</v>
      </c>
      <c r="I11" s="2">
        <f>E11+(F11*G11*H11)</f>
        <v>20.950794064045823</v>
      </c>
      <c r="J11" s="2"/>
    </row>
    <row r="12" spans="1:10" x14ac:dyDescent="0.3">
      <c r="B12" s="8">
        <f>B11+1</f>
        <v>2</v>
      </c>
      <c r="C12" t="s">
        <v>8</v>
      </c>
      <c r="D12" s="1">
        <v>5.108796296296296E-2</v>
      </c>
      <c r="E12">
        <f>VLOOKUP(B12,Правила!$B$5:$C$14,2,FALSE)</f>
        <v>10</v>
      </c>
      <c r="F12" s="2">
        <f>10*(1-(D12*Додатоци!$B$2-Битола!$C$2)/Битола!$C$2)</f>
        <v>8.5082009893256956</v>
      </c>
      <c r="G12" s="2">
        <f t="shared" ref="G12:G20" si="0">$C$3</f>
        <v>1</v>
      </c>
      <c r="H12" s="2">
        <f t="shared" ref="H12:H20" si="1">$C$4</f>
        <v>1</v>
      </c>
      <c r="I12" s="2">
        <f t="shared" ref="I12:I20" si="2">E12+(F12*G12*H12)</f>
        <v>18.508200989325694</v>
      </c>
    </row>
    <row r="13" spans="1:10" x14ac:dyDescent="0.3">
      <c r="B13" s="8">
        <f t="shared" ref="B13:B20" si="3">B12+1</f>
        <v>3</v>
      </c>
      <c r="C13" t="s">
        <v>11</v>
      </c>
      <c r="D13" s="1">
        <v>5.2199074074074071E-2</v>
      </c>
      <c r="E13">
        <f>VLOOKUP(B13,Правила!$B$5:$C$14,2,FALSE)</f>
        <v>8</v>
      </c>
      <c r="F13" s="2">
        <f>10*(1-(D13*Додатоци!$B$2-Битола!$C$2)/Битола!$C$2)</f>
        <v>8.2582660765425668</v>
      </c>
      <c r="G13" s="2">
        <f t="shared" si="0"/>
        <v>1</v>
      </c>
      <c r="H13" s="2">
        <f t="shared" si="1"/>
        <v>1</v>
      </c>
      <c r="I13" s="2">
        <f t="shared" si="2"/>
        <v>16.258266076542569</v>
      </c>
    </row>
    <row r="14" spans="1:10" x14ac:dyDescent="0.3">
      <c r="B14" s="8">
        <f t="shared" si="3"/>
        <v>4</v>
      </c>
      <c r="C14" t="s">
        <v>24</v>
      </c>
      <c r="D14" s="1">
        <v>5.3518518518518521E-2</v>
      </c>
      <c r="E14">
        <f>VLOOKUP(B14,Правила!$B$5:$C$14,2,FALSE)</f>
        <v>7</v>
      </c>
      <c r="F14" s="2">
        <f>10*(1-(D14*Додатоци!$B$2-Битола!$C$2)/Битола!$C$2)</f>
        <v>7.9614683676126008</v>
      </c>
      <c r="G14" s="2">
        <f t="shared" si="0"/>
        <v>1</v>
      </c>
      <c r="H14" s="2">
        <f t="shared" si="1"/>
        <v>1</v>
      </c>
      <c r="I14" s="2">
        <f t="shared" si="2"/>
        <v>14.9614683676126</v>
      </c>
    </row>
    <row r="15" spans="1:10" x14ac:dyDescent="0.3">
      <c r="B15" s="8">
        <f t="shared" si="3"/>
        <v>5</v>
      </c>
      <c r="C15" t="s">
        <v>15</v>
      </c>
      <c r="D15" s="1">
        <v>5.4722222222222221E-2</v>
      </c>
      <c r="E15">
        <f>VLOOKUP(B15,Правила!$B$5:$C$14,2,FALSE)</f>
        <v>6</v>
      </c>
      <c r="F15" s="2">
        <f>10*(1-(D15*Додатоци!$B$2-Битола!$C$2)/Битола!$C$2)</f>
        <v>7.6907055454308768</v>
      </c>
      <c r="G15" s="2">
        <f t="shared" si="0"/>
        <v>1</v>
      </c>
      <c r="H15" s="2">
        <f t="shared" si="1"/>
        <v>1</v>
      </c>
      <c r="I15" s="2">
        <f t="shared" si="2"/>
        <v>13.690705545430877</v>
      </c>
    </row>
    <row r="16" spans="1:10" x14ac:dyDescent="0.3">
      <c r="B16" s="8">
        <f t="shared" si="3"/>
        <v>6</v>
      </c>
      <c r="C16" t="s">
        <v>93</v>
      </c>
      <c r="D16" s="1">
        <v>5.6770833333333333E-2</v>
      </c>
      <c r="E16">
        <f>VLOOKUP(B16,Правила!$B$5:$C$14,2,FALSE)</f>
        <v>5</v>
      </c>
      <c r="F16" s="2">
        <f>10*(1-(D16*Додатоци!$B$2-Битола!$C$2)/Битола!$C$2)</f>
        <v>7.2298880499869833</v>
      </c>
      <c r="G16" s="2">
        <f t="shared" si="0"/>
        <v>1</v>
      </c>
      <c r="H16" s="2">
        <f t="shared" si="1"/>
        <v>1</v>
      </c>
      <c r="I16" s="2">
        <f t="shared" si="2"/>
        <v>12.229888049986982</v>
      </c>
    </row>
    <row r="17" spans="1:9" x14ac:dyDescent="0.3">
      <c r="B17" s="8">
        <f t="shared" si="3"/>
        <v>7</v>
      </c>
      <c r="C17" t="s">
        <v>43</v>
      </c>
      <c r="D17" s="1">
        <v>6.0208333333333336E-2</v>
      </c>
      <c r="E17">
        <f>VLOOKUP(B17,Правила!$B$5:$C$14,2,FALSE)</f>
        <v>4</v>
      </c>
      <c r="F17" s="2">
        <f>10*(1-(D17*Додатоци!$B$2-Битола!$C$2)/Битола!$C$2)</f>
        <v>6.4566519135641753</v>
      </c>
      <c r="G17" s="2">
        <f t="shared" si="0"/>
        <v>1</v>
      </c>
      <c r="H17" s="2">
        <f t="shared" si="1"/>
        <v>1</v>
      </c>
      <c r="I17" s="2">
        <f t="shared" si="2"/>
        <v>10.456651913564176</v>
      </c>
    </row>
    <row r="18" spans="1:9" x14ac:dyDescent="0.3">
      <c r="B18" s="8">
        <f t="shared" si="3"/>
        <v>8</v>
      </c>
      <c r="C18" t="s">
        <v>94</v>
      </c>
      <c r="D18" s="1">
        <v>6.1701388888888889E-2</v>
      </c>
      <c r="E18">
        <f>VLOOKUP(B18,Правила!$B$5:$C$14,2,FALSE)</f>
        <v>3</v>
      </c>
      <c r="F18" s="2">
        <f>10*(1-(D18*Додатоци!$B$2-Битола!$C$2)/Битола!$C$2)</f>
        <v>6.1208018745118453</v>
      </c>
      <c r="G18" s="2">
        <f t="shared" si="0"/>
        <v>1</v>
      </c>
      <c r="H18" s="2">
        <f t="shared" si="1"/>
        <v>1</v>
      </c>
      <c r="I18" s="2">
        <f t="shared" si="2"/>
        <v>9.1208018745118444</v>
      </c>
    </row>
    <row r="19" spans="1:9" x14ac:dyDescent="0.3">
      <c r="B19" s="8">
        <f t="shared" si="3"/>
        <v>9</v>
      </c>
      <c r="C19" t="s">
        <v>95</v>
      </c>
      <c r="D19" s="1">
        <v>6.2106481481481485E-2</v>
      </c>
      <c r="E19">
        <f>VLOOKUP(B19,Правила!$B$5:$C$14,2,FALSE)</f>
        <v>2</v>
      </c>
      <c r="F19" s="2">
        <f>10*(1-(D19*Додатоци!$B$2-Битола!$C$2)/Битола!$C$2)</f>
        <v>6.0296797708929972</v>
      </c>
      <c r="G19" s="2">
        <f t="shared" si="0"/>
        <v>1</v>
      </c>
      <c r="H19" s="2">
        <f t="shared" si="1"/>
        <v>1</v>
      </c>
      <c r="I19" s="2">
        <f t="shared" si="2"/>
        <v>8.0296797708929972</v>
      </c>
    </row>
    <row r="20" spans="1:9" x14ac:dyDescent="0.3">
      <c r="B20" s="8">
        <f t="shared" si="3"/>
        <v>10</v>
      </c>
      <c r="C20" t="s">
        <v>96</v>
      </c>
      <c r="D20" s="1">
        <v>6.2453703703703706E-2</v>
      </c>
      <c r="E20">
        <f>VLOOKUP(B20,Правила!$B$5:$C$14,2,FALSE)</f>
        <v>1</v>
      </c>
      <c r="F20" s="2">
        <f>10*(1-(D20*Додатоци!$B$2-Битола!$C$2)/Битола!$C$2)</f>
        <v>5.9515751106482684</v>
      </c>
      <c r="G20" s="2">
        <f t="shared" si="0"/>
        <v>1</v>
      </c>
      <c r="H20" s="2">
        <f t="shared" si="1"/>
        <v>1</v>
      </c>
      <c r="I20" s="2">
        <f t="shared" si="2"/>
        <v>6.9515751106482684</v>
      </c>
    </row>
    <row r="24" spans="1:9" x14ac:dyDescent="0.3">
      <c r="A24" t="s">
        <v>37</v>
      </c>
    </row>
    <row r="26" spans="1:9" x14ac:dyDescent="0.3">
      <c r="A26" t="s">
        <v>19</v>
      </c>
      <c r="B26" s="6" t="s">
        <v>2</v>
      </c>
      <c r="C26">
        <f>VLOOKUP(Битола!B26,Правила!$B$19:$D$23,3,FALSE)</f>
        <v>1798</v>
      </c>
    </row>
    <row r="27" spans="1:9" x14ac:dyDescent="0.3">
      <c r="A27" t="s">
        <v>30</v>
      </c>
      <c r="B27" s="7" t="s">
        <v>85</v>
      </c>
      <c r="C27" s="5">
        <f>VLOOKUP(B27,Правила!$B$29:$C$31,2,0)</f>
        <v>0.9</v>
      </c>
    </row>
    <row r="28" spans="1:9" x14ac:dyDescent="0.3">
      <c r="A28" t="s">
        <v>36</v>
      </c>
      <c r="B28" s="11" t="s">
        <v>33</v>
      </c>
      <c r="C28" s="5">
        <f>VLOOKUP(B28,Правила!$B$36:$C$37, 2, 0)</f>
        <v>0.75</v>
      </c>
    </row>
    <row r="32" spans="1:9" x14ac:dyDescent="0.3">
      <c r="A32" t="s">
        <v>5</v>
      </c>
    </row>
    <row r="34" spans="1:9" ht="28.8" x14ac:dyDescent="0.3">
      <c r="A34" s="10"/>
      <c r="B34" s="27" t="s">
        <v>81</v>
      </c>
      <c r="C34" s="27" t="s">
        <v>34</v>
      </c>
      <c r="D34" s="27" t="s">
        <v>16</v>
      </c>
      <c r="E34" s="27" t="s">
        <v>92</v>
      </c>
      <c r="F34" s="27" t="s">
        <v>17</v>
      </c>
      <c r="G34" s="27" t="s">
        <v>31</v>
      </c>
      <c r="H34" s="27" t="s">
        <v>35</v>
      </c>
      <c r="I34" s="27" t="s">
        <v>18</v>
      </c>
    </row>
    <row r="35" spans="1:9" x14ac:dyDescent="0.3">
      <c r="B35" s="8">
        <v>1</v>
      </c>
      <c r="C35" t="s">
        <v>22</v>
      </c>
      <c r="D35" s="1">
        <v>2.3425925925925926E-2</v>
      </c>
      <c r="E35">
        <f>VLOOKUP(B35,Правила!$B$5:$C$14,2,FALSE)</f>
        <v>12</v>
      </c>
      <c r="F35" s="2">
        <f>10*(1-(D35*Додатоци!$B$2-$C$26)/$C$26)</f>
        <v>8.7430478309232491</v>
      </c>
      <c r="G35" s="2">
        <f>$C$27</f>
        <v>0.9</v>
      </c>
      <c r="H35" s="2">
        <f>$C$28</f>
        <v>0.75</v>
      </c>
      <c r="I35" s="2">
        <f>E35+(F35*G35*H35)</f>
        <v>17.901557285873192</v>
      </c>
    </row>
    <row r="36" spans="1:9" x14ac:dyDescent="0.3">
      <c r="B36" s="8">
        <f>B35+1</f>
        <v>2</v>
      </c>
      <c r="C36" t="s">
        <v>14</v>
      </c>
      <c r="D36" s="1">
        <v>2.4756944444444446E-2</v>
      </c>
      <c r="E36">
        <f>VLOOKUP(B36,Правила!$B$5:$C$14,2,FALSE)</f>
        <v>10</v>
      </c>
      <c r="F36" s="2">
        <f>10*(1-(D36*Додатоци!$B$2-$C$26)/$C$26)</f>
        <v>8.1034482758620676</v>
      </c>
      <c r="G36" s="2">
        <f t="shared" ref="G36:G44" si="4">$C$27</f>
        <v>0.9</v>
      </c>
      <c r="H36" s="2">
        <f t="shared" ref="H36:H44" si="5">$C$28</f>
        <v>0.75</v>
      </c>
      <c r="I36" s="2">
        <f t="shared" ref="I36:I44" si="6">E36+(F36*G36*H36)</f>
        <v>15.469827586206897</v>
      </c>
    </row>
    <row r="37" spans="1:9" x14ac:dyDescent="0.3">
      <c r="B37" s="8">
        <f t="shared" ref="B37:B44" si="7">B36+1</f>
        <v>3</v>
      </c>
      <c r="C37" t="s">
        <v>97</v>
      </c>
      <c r="D37" s="1">
        <v>2.6655092592592591E-2</v>
      </c>
      <c r="E37">
        <f>VLOOKUP(B37,Правила!$B$5:$C$14,2,FALSE)</f>
        <v>8</v>
      </c>
      <c r="F37" s="2">
        <f>10*(1-(D37*Додатоци!$B$2-$C$26)/$C$26)</f>
        <v>7.1913236929922135</v>
      </c>
      <c r="G37" s="2">
        <f t="shared" si="4"/>
        <v>0.9</v>
      </c>
      <c r="H37" s="2">
        <f t="shared" si="5"/>
        <v>0.75</v>
      </c>
      <c r="I37" s="2">
        <f t="shared" si="6"/>
        <v>12.854143492769744</v>
      </c>
    </row>
    <row r="38" spans="1:9" x14ac:dyDescent="0.3">
      <c r="B38" s="8">
        <f t="shared" si="7"/>
        <v>4</v>
      </c>
      <c r="C38" t="s">
        <v>98</v>
      </c>
      <c r="D38" s="1">
        <v>2.6898148148148147E-2</v>
      </c>
      <c r="E38">
        <f>VLOOKUP(B38,Правила!$B$5:$C$14,2,FALSE)</f>
        <v>7</v>
      </c>
      <c r="F38" s="2">
        <f>10*(1-(D38*Додатоци!$B$2-$C$26)/$C$26)</f>
        <v>7.0745272525027803</v>
      </c>
      <c r="G38" s="2">
        <f t="shared" si="4"/>
        <v>0.9</v>
      </c>
      <c r="H38" s="2">
        <f t="shared" si="5"/>
        <v>0.75</v>
      </c>
      <c r="I38" s="2">
        <f t="shared" si="6"/>
        <v>11.775305895439377</v>
      </c>
    </row>
    <row r="39" spans="1:9" x14ac:dyDescent="0.3">
      <c r="B39" s="8">
        <f t="shared" si="7"/>
        <v>5</v>
      </c>
      <c r="C39" t="s">
        <v>99</v>
      </c>
      <c r="D39" s="1">
        <v>2.704861111111111E-2</v>
      </c>
      <c r="E39">
        <f>VLOOKUP(B39,Правила!$B$5:$C$14,2,FALSE)</f>
        <v>6</v>
      </c>
      <c r="F39" s="2">
        <f>10*(1-(D39*Додатоци!$B$2-$C$26)/$C$26)</f>
        <v>7.0022246941045605</v>
      </c>
      <c r="G39" s="2">
        <f t="shared" si="4"/>
        <v>0.9</v>
      </c>
      <c r="H39" s="2">
        <f t="shared" si="5"/>
        <v>0.75</v>
      </c>
      <c r="I39" s="2">
        <f t="shared" si="6"/>
        <v>10.726501668520578</v>
      </c>
    </row>
    <row r="40" spans="1:9" x14ac:dyDescent="0.3">
      <c r="B40" s="8">
        <f t="shared" si="7"/>
        <v>6</v>
      </c>
      <c r="C40" t="s">
        <v>100</v>
      </c>
      <c r="D40" s="1">
        <v>2.7060185185185184E-2</v>
      </c>
      <c r="E40">
        <f>VLOOKUP(B40,Правила!$B$5:$C$14,2,FALSE)</f>
        <v>5</v>
      </c>
      <c r="F40" s="2">
        <f>10*(1-(D40*Додатоци!$B$2-$C$26)/$C$26)</f>
        <v>6.9966629588431584</v>
      </c>
      <c r="G40" s="2">
        <f t="shared" si="4"/>
        <v>0.9</v>
      </c>
      <c r="H40" s="2">
        <f t="shared" si="5"/>
        <v>0.75</v>
      </c>
      <c r="I40" s="2">
        <f t="shared" si="6"/>
        <v>9.7227474972191317</v>
      </c>
    </row>
    <row r="41" spans="1:9" x14ac:dyDescent="0.3">
      <c r="B41" s="8">
        <f t="shared" si="7"/>
        <v>7</v>
      </c>
      <c r="C41" t="s">
        <v>60</v>
      </c>
      <c r="D41" s="1">
        <v>2.7175925925925926E-2</v>
      </c>
      <c r="E41">
        <f>VLOOKUP(B41,Правила!$B$5:$C$14,2,FALSE)</f>
        <v>4</v>
      </c>
      <c r="F41" s="2">
        <f>10*(1-(D41*Додатоци!$B$2-$C$26)/$C$26)</f>
        <v>6.9410456062291441</v>
      </c>
      <c r="G41" s="2">
        <f t="shared" si="4"/>
        <v>0.9</v>
      </c>
      <c r="H41" s="2">
        <f t="shared" si="5"/>
        <v>0.75</v>
      </c>
      <c r="I41" s="2">
        <f t="shared" si="6"/>
        <v>8.6852057842046726</v>
      </c>
    </row>
    <row r="42" spans="1:9" x14ac:dyDescent="0.3">
      <c r="B42" s="8">
        <f t="shared" si="7"/>
        <v>8</v>
      </c>
      <c r="C42" t="s">
        <v>101</v>
      </c>
      <c r="D42" s="1">
        <v>2.7210648148148147E-2</v>
      </c>
      <c r="E42">
        <f>VLOOKUP(B42,Правила!$B$5:$C$14,2,FALSE)</f>
        <v>3</v>
      </c>
      <c r="F42" s="2">
        <f>10*(1-(D42*Додатоци!$B$2-$C$26)/$C$26)</f>
        <v>6.9243604004449386</v>
      </c>
      <c r="G42" s="2">
        <f t="shared" si="4"/>
        <v>0.9</v>
      </c>
      <c r="H42" s="2">
        <f t="shared" si="5"/>
        <v>0.75</v>
      </c>
      <c r="I42" s="2">
        <f t="shared" si="6"/>
        <v>7.6739432703003336</v>
      </c>
    </row>
    <row r="43" spans="1:9" x14ac:dyDescent="0.3">
      <c r="B43" s="8">
        <f t="shared" si="7"/>
        <v>9</v>
      </c>
      <c r="C43" t="s">
        <v>102</v>
      </c>
      <c r="D43" s="1">
        <v>2.7233796296296298E-2</v>
      </c>
      <c r="E43">
        <f>VLOOKUP(B43,Правила!$B$5:$C$14,2,FALSE)</f>
        <v>2</v>
      </c>
      <c r="F43" s="2">
        <f>10*(1-(D43*Додатоци!$B$2-$C$26)/$C$26)</f>
        <v>6.9132369299221352</v>
      </c>
      <c r="G43" s="2">
        <f t="shared" si="4"/>
        <v>0.9</v>
      </c>
      <c r="H43" s="2">
        <f t="shared" si="5"/>
        <v>0.75</v>
      </c>
      <c r="I43" s="2">
        <f t="shared" si="6"/>
        <v>6.6664349276974413</v>
      </c>
    </row>
    <row r="44" spans="1:9" x14ac:dyDescent="0.3">
      <c r="B44" s="8">
        <f t="shared" si="7"/>
        <v>10</v>
      </c>
      <c r="C44" t="s">
        <v>103</v>
      </c>
      <c r="D44" s="1">
        <v>2.7511574074074074E-2</v>
      </c>
      <c r="E44">
        <f>VLOOKUP(B44,Правила!$B$5:$C$14,2,FALSE)</f>
        <v>1</v>
      </c>
      <c r="F44" s="2">
        <f>10*(1-(D44*Додатоци!$B$2-$C$26)/$C$26)</f>
        <v>6.7797552836484982</v>
      </c>
      <c r="G44" s="2">
        <f t="shared" si="4"/>
        <v>0.9</v>
      </c>
      <c r="H44" s="2">
        <f t="shared" si="5"/>
        <v>0.75</v>
      </c>
      <c r="I44" s="2">
        <f t="shared" si="6"/>
        <v>5.5763348164627367</v>
      </c>
    </row>
    <row r="47" spans="1:9" x14ac:dyDescent="0.3">
      <c r="A47" t="s">
        <v>73</v>
      </c>
    </row>
    <row r="49" spans="1:23" x14ac:dyDescent="0.3">
      <c r="A49" t="s">
        <v>19</v>
      </c>
      <c r="B49" s="6" t="s">
        <v>3</v>
      </c>
      <c r="C49">
        <f>VLOOKUP(Битола!B49,Правила!$B$19:$D$23,3,FALSE)</f>
        <v>838</v>
      </c>
    </row>
    <row r="50" spans="1:23" x14ac:dyDescent="0.3">
      <c r="A50" t="s">
        <v>30</v>
      </c>
      <c r="B50" s="7" t="s">
        <v>29</v>
      </c>
      <c r="C50" s="5">
        <f>VLOOKUP(B50,Правила!$B$29:$C$31,2,0)</f>
        <v>0.85</v>
      </c>
    </row>
    <row r="51" spans="1:23" x14ac:dyDescent="0.3">
      <c r="A51" t="s">
        <v>36</v>
      </c>
      <c r="B51" s="11" t="s">
        <v>33</v>
      </c>
      <c r="C51" s="5">
        <f>VLOOKUP(B51,Правила!$B$36:$C$37, 2, 0)</f>
        <v>0.75</v>
      </c>
    </row>
    <row r="55" spans="1:23" x14ac:dyDescent="0.3">
      <c r="A55" t="s">
        <v>5</v>
      </c>
    </row>
    <row r="57" spans="1:23" ht="28.8" x14ac:dyDescent="0.3">
      <c r="A57" s="10"/>
      <c r="B57" s="27" t="s">
        <v>81</v>
      </c>
      <c r="C57" s="27" t="s">
        <v>34</v>
      </c>
      <c r="D57" s="27" t="s">
        <v>16</v>
      </c>
      <c r="E57" s="27" t="s">
        <v>92</v>
      </c>
      <c r="F57" s="27" t="s">
        <v>17</v>
      </c>
      <c r="G57" s="27" t="s">
        <v>31</v>
      </c>
      <c r="H57" s="27" t="s">
        <v>35</v>
      </c>
      <c r="I57" s="27" t="s">
        <v>18</v>
      </c>
    </row>
    <row r="58" spans="1:23" x14ac:dyDescent="0.3">
      <c r="B58" s="8">
        <v>1</v>
      </c>
      <c r="C58" t="s">
        <v>9</v>
      </c>
      <c r="D58" s="1">
        <v>1.0625000000000001E-2</v>
      </c>
      <c r="E58">
        <f>VLOOKUP(B58,Правила!$B$5:$C$14,2,FALSE)</f>
        <v>12</v>
      </c>
      <c r="F58" s="2">
        <f>10*(1-(D58*Додатоци!$B$2-$C$49)/$C$49)</f>
        <v>9.0453460620525057</v>
      </c>
      <c r="G58" s="2">
        <f>$C$27</f>
        <v>0.9</v>
      </c>
      <c r="H58" s="2">
        <f>$C$28</f>
        <v>0.75</v>
      </c>
      <c r="I58" s="2">
        <f>E58+(F58*G58*H58)</f>
        <v>18.105608591885442</v>
      </c>
      <c r="O58" s="28"/>
      <c r="P58" s="28"/>
    </row>
    <row r="59" spans="1:23" x14ac:dyDescent="0.3">
      <c r="B59" s="8">
        <f>B58+1</f>
        <v>2</v>
      </c>
      <c r="C59" t="s">
        <v>39</v>
      </c>
      <c r="D59" s="1">
        <v>1.1261574074074075E-2</v>
      </c>
      <c r="E59">
        <f>VLOOKUP(B59,Правила!$B$5:$C$14,2,FALSE)</f>
        <v>10</v>
      </c>
      <c r="F59" s="2">
        <f>10*(1-(D59*Додатоци!$B$2-$C$49)/$C$49)</f>
        <v>8.3890214797136036</v>
      </c>
      <c r="G59" s="2">
        <f t="shared" ref="G59:G67" si="8">$C$27</f>
        <v>0.9</v>
      </c>
      <c r="H59" s="2">
        <f t="shared" ref="H59:H67" si="9">$C$28</f>
        <v>0.75</v>
      </c>
      <c r="I59" s="2">
        <f t="shared" ref="I59:I67" si="10">E59+(F59*G59*H59)</f>
        <v>15.662589498806682</v>
      </c>
      <c r="W59" s="28"/>
    </row>
    <row r="60" spans="1:23" x14ac:dyDescent="0.3">
      <c r="B60" s="8">
        <f t="shared" ref="B60:B67" si="11">B59+1</f>
        <v>3</v>
      </c>
      <c r="C60" t="s">
        <v>41</v>
      </c>
      <c r="D60" s="1">
        <v>1.1446759259259259E-2</v>
      </c>
      <c r="E60">
        <f>VLOOKUP(B60,Правила!$B$5:$C$14,2,FALSE)</f>
        <v>8</v>
      </c>
      <c r="F60" s="2">
        <f>10*(1-(D60*Додатоци!$B$2-$C$49)/$C$49)</f>
        <v>8.1980906921241044</v>
      </c>
      <c r="G60" s="2">
        <f t="shared" si="8"/>
        <v>0.9</v>
      </c>
      <c r="H60" s="2">
        <f t="shared" si="9"/>
        <v>0.75</v>
      </c>
      <c r="I60" s="2">
        <f t="shared" si="10"/>
        <v>13.533711217183772</v>
      </c>
      <c r="W60" s="28"/>
    </row>
    <row r="61" spans="1:23" x14ac:dyDescent="0.3">
      <c r="B61" s="8">
        <f t="shared" si="11"/>
        <v>4</v>
      </c>
      <c r="C61" t="s">
        <v>50</v>
      </c>
      <c r="D61" s="1">
        <v>1.1689814814814814E-2</v>
      </c>
      <c r="E61">
        <f>VLOOKUP(B61,Правила!$B$5:$C$14,2,FALSE)</f>
        <v>7</v>
      </c>
      <c r="F61" s="2">
        <f>10*(1-(D61*Додатоци!$B$2-$C$49)/$C$49)</f>
        <v>7.9474940334128874</v>
      </c>
      <c r="G61" s="2">
        <f t="shared" si="8"/>
        <v>0.9</v>
      </c>
      <c r="H61" s="2">
        <f t="shared" si="9"/>
        <v>0.75</v>
      </c>
      <c r="I61" s="2">
        <f t="shared" si="10"/>
        <v>12.3645584725537</v>
      </c>
      <c r="W61" s="28"/>
    </row>
    <row r="62" spans="1:23" x14ac:dyDescent="0.3">
      <c r="B62" s="8">
        <f t="shared" si="11"/>
        <v>5</v>
      </c>
      <c r="C62" t="s">
        <v>40</v>
      </c>
      <c r="D62" s="1">
        <v>1.1828703703703704E-2</v>
      </c>
      <c r="E62">
        <f>VLOOKUP(B62,Правила!$B$5:$C$14,2,FALSE)</f>
        <v>6</v>
      </c>
      <c r="F62" s="2">
        <f>10*(1-(D62*Додатоци!$B$2-$C$49)/$C$49)</f>
        <v>7.8042959427207634</v>
      </c>
      <c r="G62" s="2">
        <f t="shared" si="8"/>
        <v>0.9</v>
      </c>
      <c r="H62" s="2">
        <f t="shared" si="9"/>
        <v>0.75</v>
      </c>
      <c r="I62" s="2">
        <f t="shared" si="10"/>
        <v>11.267899761336515</v>
      </c>
      <c r="W62" s="28"/>
    </row>
    <row r="63" spans="1:23" x14ac:dyDescent="0.3">
      <c r="B63" s="8">
        <f t="shared" si="11"/>
        <v>6</v>
      </c>
      <c r="C63" t="s">
        <v>104</v>
      </c>
      <c r="D63" s="1">
        <v>1.2094907407407407E-2</v>
      </c>
      <c r="E63">
        <f>VLOOKUP(B63,Правила!$B$5:$C$14,2,FALSE)</f>
        <v>5</v>
      </c>
      <c r="F63" s="2">
        <f>10*(1-(D63*Додатоци!$B$2-$C$49)/$C$49)</f>
        <v>7.5298329355608598</v>
      </c>
      <c r="G63" s="2">
        <f t="shared" si="8"/>
        <v>0.9</v>
      </c>
      <c r="H63" s="2">
        <f t="shared" si="9"/>
        <v>0.75</v>
      </c>
      <c r="I63" s="2">
        <f t="shared" si="10"/>
        <v>10.082637231503581</v>
      </c>
      <c r="W63" s="28"/>
    </row>
    <row r="64" spans="1:23" x14ac:dyDescent="0.3">
      <c r="B64" s="8">
        <f t="shared" si="11"/>
        <v>7</v>
      </c>
      <c r="C64" t="s">
        <v>105</v>
      </c>
      <c r="D64" s="1">
        <v>1.2141203703703704E-2</v>
      </c>
      <c r="E64">
        <f>VLOOKUP(B64,Правила!$B$5:$C$14,2,FALSE)</f>
        <v>4</v>
      </c>
      <c r="F64" s="2">
        <f>10*(1-(D64*Додатоци!$B$2-$C$49)/$C$49)</f>
        <v>7.4821002386634845</v>
      </c>
      <c r="G64" s="2">
        <f t="shared" si="8"/>
        <v>0.9</v>
      </c>
      <c r="H64" s="2">
        <f t="shared" si="9"/>
        <v>0.75</v>
      </c>
      <c r="I64" s="2">
        <f t="shared" si="10"/>
        <v>9.0504176610978533</v>
      </c>
      <c r="W64" s="28"/>
    </row>
    <row r="65" spans="2:23" x14ac:dyDescent="0.3">
      <c r="B65" s="8">
        <f t="shared" si="11"/>
        <v>8</v>
      </c>
      <c r="C65" t="s">
        <v>106</v>
      </c>
      <c r="D65" s="1">
        <v>1.2986111111111111E-2</v>
      </c>
      <c r="E65">
        <f>VLOOKUP(B65,Правила!$B$5:$C$14,2,FALSE)</f>
        <v>3</v>
      </c>
      <c r="F65" s="2">
        <f>10*(1-(D65*Додатоци!$B$2-$C$49)/$C$49)</f>
        <v>6.6109785202863964</v>
      </c>
      <c r="G65" s="2">
        <f t="shared" si="8"/>
        <v>0.9</v>
      </c>
      <c r="H65" s="2">
        <f t="shared" si="9"/>
        <v>0.75</v>
      </c>
      <c r="I65" s="2">
        <f t="shared" si="10"/>
        <v>7.4624105011933182</v>
      </c>
      <c r="W65" s="28"/>
    </row>
    <row r="66" spans="2:23" x14ac:dyDescent="0.3">
      <c r="B66" s="8">
        <f t="shared" si="11"/>
        <v>9</v>
      </c>
      <c r="C66" t="s">
        <v>107</v>
      </c>
      <c r="D66" s="1">
        <v>1.3159722222222222E-2</v>
      </c>
      <c r="E66">
        <f>VLOOKUP(B66,Правила!$B$5:$C$14,2,FALSE)</f>
        <v>2</v>
      </c>
      <c r="F66" s="2">
        <f>10*(1-(D66*Додатоци!$B$2-$C$49)/$C$49)</f>
        <v>6.4319809069212406</v>
      </c>
      <c r="G66" s="2">
        <f t="shared" si="8"/>
        <v>0.9</v>
      </c>
      <c r="H66" s="2">
        <f t="shared" si="9"/>
        <v>0.75</v>
      </c>
      <c r="I66" s="2">
        <f t="shared" si="10"/>
        <v>6.3415871121718377</v>
      </c>
      <c r="W66" s="28"/>
    </row>
    <row r="67" spans="2:23" x14ac:dyDescent="0.3">
      <c r="B67" s="8">
        <f t="shared" si="11"/>
        <v>10</v>
      </c>
      <c r="C67" t="s">
        <v>108</v>
      </c>
      <c r="D67" s="1">
        <v>1.3206018518518518E-2</v>
      </c>
      <c r="E67">
        <f>VLOOKUP(B67,Правила!$B$5:$C$14,2,FALSE)</f>
        <v>1</v>
      </c>
      <c r="F67" s="2">
        <f>10*(1-(D67*Додатоци!$B$2-$C$49)/$C$49)</f>
        <v>6.3842482100238662</v>
      </c>
      <c r="G67" s="2">
        <f t="shared" si="8"/>
        <v>0.9</v>
      </c>
      <c r="H67" s="2">
        <f t="shared" si="9"/>
        <v>0.75</v>
      </c>
      <c r="I67" s="2">
        <f t="shared" si="10"/>
        <v>5.3093675417661093</v>
      </c>
      <c r="W67" s="28"/>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B3D3EA2-2D51-4D78-9F07-A4995466E33E}">
          <x14:formula1>
            <xm:f>Правила!$B$19:$B$23</xm:f>
          </x14:formula1>
          <xm:sqref>B2 B49 B26</xm:sqref>
        </x14:dataValidation>
        <x14:dataValidation type="list" allowBlank="1" showInputMessage="1" showErrorMessage="1" xr:uid="{C57EC077-3EC6-40E2-A371-BDFEA0ACFEC6}">
          <x14:formula1>
            <xm:f>Правила!$B$29:$B$31</xm:f>
          </x14:formula1>
          <xm:sqref>B3 B27 B50</xm:sqref>
        </x14:dataValidation>
        <x14:dataValidation type="list" allowBlank="1" showInputMessage="1" showErrorMessage="1" xr:uid="{8443524D-8006-4E82-BF5D-E7CD21CA80F4}">
          <x14:formula1>
            <xm:f>Правила!$B$36:$B$37</xm:f>
          </x14:formula1>
          <xm:sqref>B4 B28 B51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31D1-1624-4ED0-A388-1F70A7B42F72}">
  <sheetPr codeName="Sheet1">
    <tabColor theme="4" tint="0.79998168889431442"/>
  </sheetPr>
  <dimension ref="A2:J44"/>
  <sheetViews>
    <sheetView workbookViewId="0">
      <selection activeCell="F6" sqref="F6"/>
    </sheetView>
  </sheetViews>
  <sheetFormatPr defaultRowHeight="14.4" x14ac:dyDescent="0.3"/>
  <cols>
    <col min="1" max="1" width="17.88671875" customWidth="1"/>
    <col min="2" max="2" width="19.5546875" bestFit="1" customWidth="1"/>
    <col min="3" max="3" width="22.109375" customWidth="1"/>
    <col min="5" max="5" width="11" bestFit="1" customWidth="1"/>
    <col min="6" max="6" width="18.109375" bestFit="1" customWidth="1"/>
    <col min="7" max="8" width="18.77734375" customWidth="1"/>
    <col min="9" max="9" width="13.21875" bestFit="1" customWidth="1"/>
  </cols>
  <sheetData>
    <row r="2" spans="1:10" x14ac:dyDescent="0.3">
      <c r="A2" t="s">
        <v>19</v>
      </c>
      <c r="B2" s="6" t="s">
        <v>2</v>
      </c>
      <c r="C2">
        <f>VLOOKUP(Прилеп!B2,Правила!$B$19:$D$23,3,FALSE)</f>
        <v>1798</v>
      </c>
      <c r="D2" t="s">
        <v>4</v>
      </c>
    </row>
    <row r="3" spans="1:10" x14ac:dyDescent="0.3">
      <c r="A3" t="s">
        <v>30</v>
      </c>
      <c r="B3" s="7" t="s">
        <v>29</v>
      </c>
      <c r="C3" s="5">
        <f>VLOOKUP(B3,Правила!$B$29:$C$31,2,0)</f>
        <v>0.85</v>
      </c>
      <c r="D3" t="s">
        <v>91</v>
      </c>
    </row>
    <row r="4" spans="1:10" x14ac:dyDescent="0.3">
      <c r="A4" t="s">
        <v>36</v>
      </c>
      <c r="B4" s="11" t="s">
        <v>32</v>
      </c>
      <c r="C4" s="5">
        <f>VLOOKUP(B4,Правила!$B$36:$C$37, 2, 0)</f>
        <v>1</v>
      </c>
      <c r="D4" t="s">
        <v>91</v>
      </c>
    </row>
    <row r="8" spans="1:10" x14ac:dyDescent="0.3">
      <c r="A8" t="s">
        <v>5</v>
      </c>
    </row>
    <row r="10" spans="1:10" s="10" customFormat="1" ht="25.2" customHeight="1" x14ac:dyDescent="0.3">
      <c r="B10" s="27" t="s">
        <v>81</v>
      </c>
      <c r="C10" s="27" t="s">
        <v>34</v>
      </c>
      <c r="D10" s="27" t="s">
        <v>16</v>
      </c>
      <c r="E10" s="27" t="s">
        <v>92</v>
      </c>
      <c r="F10" s="27" t="s">
        <v>17</v>
      </c>
      <c r="G10" s="27" t="s">
        <v>31</v>
      </c>
      <c r="H10" s="27" t="s">
        <v>35</v>
      </c>
      <c r="I10" s="27" t="s">
        <v>18</v>
      </c>
    </row>
    <row r="11" spans="1:10" x14ac:dyDescent="0.3">
      <c r="B11" s="8">
        <v>1</v>
      </c>
      <c r="C11" t="s">
        <v>7</v>
      </c>
      <c r="D11" s="1">
        <v>2.2627314814814815E-2</v>
      </c>
      <c r="E11">
        <f>VLOOKUP(B11,Правила!$B$5:$C$14,2,FALSE)</f>
        <v>12</v>
      </c>
      <c r="F11" s="2">
        <f>10*(1-(D11*Додатоци!$B$2-Прилеп!$C$2)/Прилеп!$C$2)</f>
        <v>9.1268075639599555</v>
      </c>
      <c r="G11" s="2">
        <f>$C$3</f>
        <v>0.85</v>
      </c>
      <c r="H11" s="2">
        <f>$C$4</f>
        <v>1</v>
      </c>
      <c r="I11" s="2">
        <f>E11+(F11*G11*H11)</f>
        <v>19.757786429365961</v>
      </c>
      <c r="J11" s="2"/>
    </row>
    <row r="12" spans="1:10" x14ac:dyDescent="0.3">
      <c r="B12" s="8">
        <f>B11+1</f>
        <v>2</v>
      </c>
      <c r="C12" t="s">
        <v>21</v>
      </c>
      <c r="D12" s="1">
        <v>2.2939814814814816E-2</v>
      </c>
      <c r="E12">
        <f>VLOOKUP(B12,Правила!$B$5:$C$14,2,FALSE)</f>
        <v>10</v>
      </c>
      <c r="F12" s="2">
        <f>10*(1-(D12*Додатоци!$B$2-Прилеп!$C$2)/Прилеп!$C$2)</f>
        <v>8.9766407119021139</v>
      </c>
      <c r="G12" s="2">
        <f t="shared" ref="G12:G20" si="0">$C$3</f>
        <v>0.85</v>
      </c>
      <c r="H12" s="2">
        <f t="shared" ref="H12:H20" si="1">$C$4</f>
        <v>1</v>
      </c>
      <c r="I12" s="2">
        <f t="shared" ref="I12:I20" si="2">E12+(F12*G12*H12)</f>
        <v>17.630144605116797</v>
      </c>
    </row>
    <row r="13" spans="1:10" x14ac:dyDescent="0.3">
      <c r="B13" s="8">
        <f t="shared" ref="B13:B20" si="3">B12+1</f>
        <v>3</v>
      </c>
      <c r="C13" t="s">
        <v>25</v>
      </c>
      <c r="D13" s="1">
        <v>2.3009259259259261E-2</v>
      </c>
      <c r="E13">
        <f>VLOOKUP(B13,Правила!$B$5:$C$14,2,FALSE)</f>
        <v>8</v>
      </c>
      <c r="F13" s="2">
        <f>10*(1-(D13*Додатоци!$B$2-Прилеп!$C$2)/Прилеп!$C$2)</f>
        <v>8.9432703003337046</v>
      </c>
      <c r="G13" s="2">
        <f t="shared" si="0"/>
        <v>0.85</v>
      </c>
      <c r="H13" s="2">
        <f t="shared" si="1"/>
        <v>1</v>
      </c>
      <c r="I13" s="2">
        <f t="shared" si="2"/>
        <v>15.601779755283648</v>
      </c>
    </row>
    <row r="14" spans="1:10" x14ac:dyDescent="0.3">
      <c r="B14" s="8">
        <f t="shared" si="3"/>
        <v>4</v>
      </c>
      <c r="C14" t="s">
        <v>22</v>
      </c>
      <c r="D14" s="1">
        <v>2.329861111111111E-2</v>
      </c>
      <c r="E14">
        <f>VLOOKUP(B14,Правила!$B$5:$C$14,2,FALSE)</f>
        <v>7</v>
      </c>
      <c r="F14" s="2">
        <f>10*(1-(D14*Додатоци!$B$2-Прилеп!$C$2)/Прилеп!$C$2)</f>
        <v>8.8042269187986655</v>
      </c>
      <c r="G14" s="2">
        <f t="shared" si="0"/>
        <v>0.85</v>
      </c>
      <c r="H14" s="2">
        <f t="shared" si="1"/>
        <v>1</v>
      </c>
      <c r="I14" s="2">
        <f t="shared" si="2"/>
        <v>14.483592880978865</v>
      </c>
    </row>
    <row r="15" spans="1:10" x14ac:dyDescent="0.3">
      <c r="B15" s="8">
        <f t="shared" si="3"/>
        <v>5</v>
      </c>
      <c r="C15" t="s">
        <v>8</v>
      </c>
      <c r="D15" s="1">
        <v>2.3657407407407408E-2</v>
      </c>
      <c r="E15">
        <f>VLOOKUP(B15,Правила!$B$5:$C$14,2,FALSE)</f>
        <v>6</v>
      </c>
      <c r="F15" s="2">
        <f>10*(1-(D15*Додатоци!$B$2-Прилеп!$C$2)/Прилеп!$C$2)</f>
        <v>8.6318131256952171</v>
      </c>
      <c r="G15" s="2">
        <f t="shared" si="0"/>
        <v>0.85</v>
      </c>
      <c r="H15" s="2">
        <f t="shared" si="1"/>
        <v>1</v>
      </c>
      <c r="I15" s="2">
        <f t="shared" si="2"/>
        <v>13.337041156840934</v>
      </c>
    </row>
    <row r="16" spans="1:10" x14ac:dyDescent="0.3">
      <c r="B16" s="8">
        <f t="shared" si="3"/>
        <v>6</v>
      </c>
      <c r="C16" t="s">
        <v>119</v>
      </c>
      <c r="D16" s="1">
        <v>2.3738425925925927E-2</v>
      </c>
      <c r="E16">
        <f>VLOOKUP(B16,Правила!$B$5:$C$14,2,FALSE)</f>
        <v>5</v>
      </c>
      <c r="F16" s="2">
        <f>10*(1-(D16*Додатоци!$B$2-Прилеп!$C$2)/Прилеп!$C$2)</f>
        <v>8.5928809788654057</v>
      </c>
      <c r="G16" s="2">
        <f t="shared" si="0"/>
        <v>0.85</v>
      </c>
      <c r="H16" s="2">
        <f t="shared" si="1"/>
        <v>1</v>
      </c>
      <c r="I16" s="2">
        <f t="shared" si="2"/>
        <v>12.303948832035594</v>
      </c>
    </row>
    <row r="17" spans="1:9" x14ac:dyDescent="0.3">
      <c r="B17" s="8">
        <f t="shared" si="3"/>
        <v>7</v>
      </c>
      <c r="C17" t="s">
        <v>14</v>
      </c>
      <c r="D17" s="1">
        <v>2.4884259259259259E-2</v>
      </c>
      <c r="E17">
        <f>VLOOKUP(B17,Правила!$B$5:$C$14,2,FALSE)</f>
        <v>4</v>
      </c>
      <c r="F17" s="2">
        <f>10*(1-(D17*Додатоци!$B$2-Прилеп!$C$2)/Прилеп!$C$2)</f>
        <v>8.0422691879866512</v>
      </c>
      <c r="G17" s="2">
        <f t="shared" si="0"/>
        <v>0.85</v>
      </c>
      <c r="H17" s="2">
        <f t="shared" si="1"/>
        <v>1</v>
      </c>
      <c r="I17" s="2">
        <f t="shared" si="2"/>
        <v>10.835928809788653</v>
      </c>
    </row>
    <row r="18" spans="1:9" x14ac:dyDescent="0.3">
      <c r="B18" s="8">
        <f t="shared" si="3"/>
        <v>8</v>
      </c>
      <c r="C18" t="s">
        <v>13</v>
      </c>
      <c r="D18" s="1">
        <v>2.5196759259259259E-2</v>
      </c>
      <c r="E18">
        <f>VLOOKUP(B18,Правила!$B$5:$C$14,2,FALSE)</f>
        <v>3</v>
      </c>
      <c r="F18" s="2">
        <f>10*(1-(D18*Додатоци!$B$2-Прилеп!$C$2)/Прилеп!$C$2)</f>
        <v>7.8921023359288096</v>
      </c>
      <c r="G18" s="2">
        <f t="shared" si="0"/>
        <v>0.85</v>
      </c>
      <c r="H18" s="2">
        <f t="shared" si="1"/>
        <v>1</v>
      </c>
      <c r="I18" s="2">
        <f t="shared" si="2"/>
        <v>9.7082869855394875</v>
      </c>
    </row>
    <row r="19" spans="1:9" x14ac:dyDescent="0.3">
      <c r="B19" s="8">
        <f t="shared" si="3"/>
        <v>9</v>
      </c>
      <c r="C19" t="s">
        <v>118</v>
      </c>
      <c r="D19" s="1">
        <v>2.5729166666666668E-2</v>
      </c>
      <c r="E19">
        <f>VLOOKUP(B19,Правила!$B$5:$C$14,2,FALSE)</f>
        <v>2</v>
      </c>
      <c r="F19" s="2">
        <f>10*(1-(D19*Додатоци!$B$2-Прилеп!$C$2)/Прилеп!$C$2)</f>
        <v>7.6362625139043381</v>
      </c>
      <c r="G19" s="2">
        <f t="shared" si="0"/>
        <v>0.85</v>
      </c>
      <c r="H19" s="2">
        <f t="shared" si="1"/>
        <v>1</v>
      </c>
      <c r="I19" s="2">
        <f t="shared" si="2"/>
        <v>8.4908231368186868</v>
      </c>
    </row>
    <row r="20" spans="1:9" x14ac:dyDescent="0.3">
      <c r="B20" s="8">
        <f t="shared" si="3"/>
        <v>10</v>
      </c>
      <c r="C20" t="s">
        <v>97</v>
      </c>
      <c r="D20" s="1">
        <v>2.6990740740740742E-2</v>
      </c>
      <c r="E20">
        <f>VLOOKUP(B20,Правила!$B$5:$C$14,2,FALSE)</f>
        <v>1</v>
      </c>
      <c r="F20" s="2">
        <f>10*(1-(D20*Додатоци!$B$2-Прилеп!$C$2)/Прилеп!$C$2)</f>
        <v>7.0300333704115676</v>
      </c>
      <c r="G20" s="2">
        <f t="shared" si="0"/>
        <v>0.85</v>
      </c>
      <c r="H20" s="2">
        <f t="shared" si="1"/>
        <v>1</v>
      </c>
      <c r="I20" s="2">
        <f t="shared" si="2"/>
        <v>6.9755283648498327</v>
      </c>
    </row>
    <row r="24" spans="1:9" x14ac:dyDescent="0.3">
      <c r="A24" t="s">
        <v>37</v>
      </c>
    </row>
    <row r="26" spans="1:9" x14ac:dyDescent="0.3">
      <c r="A26" t="s">
        <v>19</v>
      </c>
      <c r="B26" s="6" t="s">
        <v>3</v>
      </c>
      <c r="C26">
        <f>VLOOKUP(Прилеп!B26,Правила!$B$19:$D$23,3,FALSE)</f>
        <v>838</v>
      </c>
    </row>
    <row r="27" spans="1:9" x14ac:dyDescent="0.3">
      <c r="A27" t="s">
        <v>30</v>
      </c>
      <c r="B27" s="7" t="s">
        <v>84</v>
      </c>
      <c r="C27" s="5">
        <f>VLOOKUP(B27,Правила!$B$29:$C$31,2,0)</f>
        <v>1</v>
      </c>
    </row>
    <row r="28" spans="1:9" x14ac:dyDescent="0.3">
      <c r="A28" t="s">
        <v>36</v>
      </c>
      <c r="B28" s="11" t="s">
        <v>33</v>
      </c>
      <c r="C28" s="5">
        <f>VLOOKUP(B28,Правила!$B$36:$C$37, 2, 0)</f>
        <v>0.75</v>
      </c>
    </row>
    <row r="32" spans="1:9" x14ac:dyDescent="0.3">
      <c r="A32" t="s">
        <v>5</v>
      </c>
    </row>
    <row r="34" spans="1:9" ht="28.8" x14ac:dyDescent="0.3">
      <c r="A34" s="10"/>
      <c r="B34" s="27" t="s">
        <v>81</v>
      </c>
      <c r="C34" s="27" t="s">
        <v>34</v>
      </c>
      <c r="D34" s="27" t="s">
        <v>16</v>
      </c>
      <c r="E34" s="27" t="s">
        <v>92</v>
      </c>
      <c r="F34" s="27" t="s">
        <v>17</v>
      </c>
      <c r="G34" s="27" t="s">
        <v>31</v>
      </c>
      <c r="H34" s="27" t="s">
        <v>35</v>
      </c>
      <c r="I34" s="27" t="s">
        <v>18</v>
      </c>
    </row>
    <row r="35" spans="1:9" x14ac:dyDescent="0.3">
      <c r="B35" s="8">
        <v>1</v>
      </c>
      <c r="C35" t="s">
        <v>9</v>
      </c>
      <c r="D35" s="1">
        <v>1.1145833333333334E-2</v>
      </c>
      <c r="E35">
        <f>VLOOKUP(B35,Правила!$B$5:$C$14,2,FALSE)</f>
        <v>12</v>
      </c>
      <c r="F35" s="2">
        <f>10*(1-(D35*Додатоци!$B$2-$C$26)/$C$26)</f>
        <v>8.5083532219570408</v>
      </c>
      <c r="G35" s="2">
        <f t="shared" ref="G35:G44" si="4">$C$27</f>
        <v>1</v>
      </c>
      <c r="H35" s="2">
        <f t="shared" ref="H35:H44" si="5">$C$28</f>
        <v>0.75</v>
      </c>
      <c r="I35" s="2">
        <f>E35+(F35*G35*H35)</f>
        <v>18.381264916467781</v>
      </c>
    </row>
    <row r="36" spans="1:9" x14ac:dyDescent="0.3">
      <c r="B36" s="8">
        <f>B35+1</f>
        <v>2</v>
      </c>
      <c r="C36" t="s">
        <v>39</v>
      </c>
      <c r="D36" s="1">
        <v>1.1469907407407408E-2</v>
      </c>
      <c r="E36">
        <f>VLOOKUP(B36,Правила!$B$5:$C$14,2,FALSE)</f>
        <v>10</v>
      </c>
      <c r="F36" s="2">
        <f>10*(1-(D36*Додатоци!$B$2-$C$26)/$C$26)</f>
        <v>8.1742243436754176</v>
      </c>
      <c r="G36" s="2">
        <f t="shared" si="4"/>
        <v>1</v>
      </c>
      <c r="H36" s="2">
        <f t="shared" si="5"/>
        <v>0.75</v>
      </c>
      <c r="I36" s="2">
        <f t="shared" ref="I36:I44" si="6">E36+(F36*G36*H36)</f>
        <v>16.130668257756561</v>
      </c>
    </row>
    <row r="37" spans="1:9" x14ac:dyDescent="0.3">
      <c r="B37" s="8">
        <f t="shared" ref="B37:B44" si="7">B36+1</f>
        <v>3</v>
      </c>
      <c r="C37" t="s">
        <v>40</v>
      </c>
      <c r="D37" s="1">
        <v>1.1539351851851851E-2</v>
      </c>
      <c r="E37">
        <f>VLOOKUP(B37,Правила!$B$5:$C$14,2,FALSE)</f>
        <v>8</v>
      </c>
      <c r="F37" s="2">
        <f>10*(1-(D37*Додатоци!$B$2-$C$26)/$C$26)</f>
        <v>8.1026252983293574</v>
      </c>
      <c r="G37" s="2">
        <f t="shared" si="4"/>
        <v>1</v>
      </c>
      <c r="H37" s="2">
        <f t="shared" si="5"/>
        <v>0.75</v>
      </c>
      <c r="I37" s="2">
        <f t="shared" si="6"/>
        <v>14.076968973747018</v>
      </c>
    </row>
    <row r="38" spans="1:9" x14ac:dyDescent="0.3">
      <c r="B38" s="8">
        <f t="shared" si="7"/>
        <v>4</v>
      </c>
      <c r="C38" t="s">
        <v>38</v>
      </c>
      <c r="D38" s="1">
        <v>1.1643518518518518E-2</v>
      </c>
      <c r="E38">
        <f>VLOOKUP(B38,Правила!$B$5:$C$14,2,FALSE)</f>
        <v>7</v>
      </c>
      <c r="F38" s="2">
        <f>10*(1-(D38*Додатоци!$B$2-$C$26)/$C$26)</f>
        <v>7.9952267303102627</v>
      </c>
      <c r="G38" s="2">
        <f t="shared" si="4"/>
        <v>1</v>
      </c>
      <c r="H38" s="2">
        <f t="shared" si="5"/>
        <v>0.75</v>
      </c>
      <c r="I38" s="2">
        <f t="shared" si="6"/>
        <v>12.996420047732697</v>
      </c>
    </row>
    <row r="39" spans="1:9" x14ac:dyDescent="0.3">
      <c r="B39" s="8">
        <f t="shared" si="7"/>
        <v>5</v>
      </c>
      <c r="C39" t="s">
        <v>41</v>
      </c>
      <c r="D39" s="1">
        <v>1.1956018518518519E-2</v>
      </c>
      <c r="E39">
        <f>VLOOKUP(B39,Правила!$B$5:$C$14,2,FALSE)</f>
        <v>6</v>
      </c>
      <c r="F39" s="2">
        <f>10*(1-(D39*Додатоци!$B$2-$C$26)/$C$26)</f>
        <v>7.6730310262529837</v>
      </c>
      <c r="G39" s="2">
        <f t="shared" si="4"/>
        <v>1</v>
      </c>
      <c r="H39" s="2">
        <f t="shared" si="5"/>
        <v>0.75</v>
      </c>
      <c r="I39" s="2">
        <f t="shared" si="6"/>
        <v>11.754773269689737</v>
      </c>
    </row>
    <row r="40" spans="1:9" x14ac:dyDescent="0.3">
      <c r="B40" s="8">
        <f t="shared" si="7"/>
        <v>6</v>
      </c>
      <c r="C40" t="s">
        <v>50</v>
      </c>
      <c r="D40" s="1">
        <v>1.2280092592592592E-2</v>
      </c>
      <c r="E40">
        <f>VLOOKUP(B40,Правила!$B$5:$C$14,2,FALSE)</f>
        <v>5</v>
      </c>
      <c r="F40" s="2">
        <f>10*(1-(D40*Додатоци!$B$2-$C$26)/$C$26)</f>
        <v>7.3389021479713605</v>
      </c>
      <c r="G40" s="2">
        <f t="shared" si="4"/>
        <v>1</v>
      </c>
      <c r="H40" s="2">
        <f t="shared" si="5"/>
        <v>0.75</v>
      </c>
      <c r="I40" s="2">
        <f t="shared" si="6"/>
        <v>10.50417661097852</v>
      </c>
    </row>
    <row r="41" spans="1:9" x14ac:dyDescent="0.3">
      <c r="B41" s="8">
        <f t="shared" si="7"/>
        <v>7</v>
      </c>
      <c r="C41" t="s">
        <v>120</v>
      </c>
      <c r="D41" s="1">
        <v>1.2326388888888888E-2</v>
      </c>
      <c r="E41">
        <f>VLOOKUP(B41,Правила!$B$5:$C$14,2,FALSE)</f>
        <v>4</v>
      </c>
      <c r="F41" s="2">
        <f>10*(1-(D41*Додатоци!$B$2-$C$26)/$C$26)</f>
        <v>7.2911694510739853</v>
      </c>
      <c r="G41" s="2">
        <f t="shared" si="4"/>
        <v>1</v>
      </c>
      <c r="H41" s="2">
        <f t="shared" si="5"/>
        <v>0.75</v>
      </c>
      <c r="I41" s="2">
        <f t="shared" si="6"/>
        <v>9.4683770883054894</v>
      </c>
    </row>
    <row r="42" spans="1:9" x14ac:dyDescent="0.3">
      <c r="B42" s="8">
        <f t="shared" si="7"/>
        <v>8</v>
      </c>
      <c r="C42" t="s">
        <v>75</v>
      </c>
      <c r="D42" s="1">
        <v>1.2592592592592593E-2</v>
      </c>
      <c r="E42">
        <f>VLOOKUP(B42,Правила!$B$5:$C$14,2,FALSE)</f>
        <v>3</v>
      </c>
      <c r="F42" s="2">
        <f>10*(1-(D42*Додатоци!$B$2-$C$26)/$C$26)</f>
        <v>7.0167064439140816</v>
      </c>
      <c r="G42" s="2">
        <f t="shared" si="4"/>
        <v>1</v>
      </c>
      <c r="H42" s="2">
        <f t="shared" si="5"/>
        <v>0.75</v>
      </c>
      <c r="I42" s="2">
        <f t="shared" si="6"/>
        <v>8.2625298329355612</v>
      </c>
    </row>
    <row r="43" spans="1:9" x14ac:dyDescent="0.3">
      <c r="B43" s="8">
        <f t="shared" si="7"/>
        <v>9</v>
      </c>
      <c r="C43" t="s">
        <v>121</v>
      </c>
      <c r="D43" s="1">
        <v>1.2870370370370371E-2</v>
      </c>
      <c r="E43">
        <f>VLOOKUP(B43,Правила!$B$5:$C$14,2,FALSE)</f>
        <v>2</v>
      </c>
      <c r="F43" s="2">
        <f>10*(1-(D43*Додатоци!$B$2-$C$26)/$C$26)</f>
        <v>6.7303102625298328</v>
      </c>
      <c r="G43" s="2">
        <f t="shared" si="4"/>
        <v>1</v>
      </c>
      <c r="H43" s="2">
        <f t="shared" si="5"/>
        <v>0.75</v>
      </c>
      <c r="I43" s="2">
        <f t="shared" si="6"/>
        <v>7.0477326968973744</v>
      </c>
    </row>
    <row r="44" spans="1:9" x14ac:dyDescent="0.3">
      <c r="B44" s="8">
        <f t="shared" si="7"/>
        <v>10</v>
      </c>
      <c r="C44" t="s">
        <v>122</v>
      </c>
      <c r="D44" s="1">
        <v>1.3460648148148149E-2</v>
      </c>
      <c r="E44">
        <f>VLOOKUP(B44,Правила!$B$5:$C$14,2,FALSE)</f>
        <v>1</v>
      </c>
      <c r="F44" s="2">
        <f>10*(1-(D44*Додатоци!$B$2-$C$26)/$C$26)</f>
        <v>6.121718377088305</v>
      </c>
      <c r="G44" s="2">
        <f t="shared" si="4"/>
        <v>1</v>
      </c>
      <c r="H44" s="2">
        <f t="shared" si="5"/>
        <v>0.75</v>
      </c>
      <c r="I44" s="2">
        <f t="shared" si="6"/>
        <v>5.5912887828162283</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155B4EC-3B37-4C29-A80A-6D2469609C12}">
          <x14:formula1>
            <xm:f>Правила!$B$19:$B$23</xm:f>
          </x14:formula1>
          <xm:sqref>B2 B26</xm:sqref>
        </x14:dataValidation>
        <x14:dataValidation type="list" allowBlank="1" showInputMessage="1" showErrorMessage="1" xr:uid="{9ED1D21E-15DE-494E-915F-0C717E6511BC}">
          <x14:formula1>
            <xm:f>Правила!$B$29:$B$31</xm:f>
          </x14:formula1>
          <xm:sqref>B3 B27</xm:sqref>
        </x14:dataValidation>
        <x14:dataValidation type="list" allowBlank="1" showInputMessage="1" showErrorMessage="1" xr:uid="{0AD9CE06-8051-4583-ADA4-95B7F378C2A1}">
          <x14:formula1>
            <xm:f>Правила!$B$36:$B$37</xm:f>
          </x14:formula1>
          <xm:sqref>B4 B28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Правила</vt:lpstr>
      <vt:lpstr>Топ Листа 2024</vt:lpstr>
      <vt:lpstr>Топ Листа - Детално</vt:lpstr>
      <vt:lpstr>Гевгелија</vt:lpstr>
      <vt:lpstr>СупериорРанс</vt:lpstr>
      <vt:lpstr>Halk Eco</vt:lpstr>
      <vt:lpstr>Кавадарци</vt:lpstr>
      <vt:lpstr>Битола</vt:lpstr>
      <vt:lpstr>Прилеп</vt:lpstr>
      <vt:lpstr>Велес-Рацин</vt:lpstr>
      <vt:lpstr>КRUN</vt:lpstr>
      <vt:lpstr>Охрид Трчат</vt:lpstr>
      <vt:lpstr>Додатоци</vt:lpstr>
      <vt:lpstr>Поени од освоено место</vt:lpstr>
      <vt:lpstr>Поени од перформанс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 Ivanov</dc:creator>
  <cp:lastModifiedBy>Mile Ivanov</cp:lastModifiedBy>
  <dcterms:created xsi:type="dcterms:W3CDTF">2025-01-27T17:23:05Z</dcterms:created>
  <dcterms:modified xsi:type="dcterms:W3CDTF">2025-01-29T16:50:29Z</dcterms:modified>
</cp:coreProperties>
</file>